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4795" windowHeight="13455"/>
  </bookViews>
  <sheets>
    <sheet name="评估结果汇总表" sheetId="4" r:id="rId1"/>
  </sheets>
  <externalReferences>
    <externalReference r:id="rId2"/>
  </externalReferences>
  <definedNames>
    <definedName name="_xlnm.Print_Area" localSheetId="0">评估结果汇总表!$A$2:$G$23</definedName>
  </definedNames>
  <calcPr calcId="144525" iterate="1"/>
</workbook>
</file>

<file path=xl/calcChain.xml><?xml version="1.0" encoding="utf-8"?>
<calcChain xmlns="http://schemas.openxmlformats.org/spreadsheetml/2006/main">
  <c r="A22" i="4" l="1"/>
  <c r="G21" i="4"/>
  <c r="B21" i="4"/>
  <c r="G20" i="4"/>
  <c r="B20" i="4"/>
  <c r="G19" i="4"/>
  <c r="E19" i="4"/>
  <c r="D19" i="4"/>
  <c r="C19" i="4"/>
  <c r="B19" i="4"/>
  <c r="G18" i="4"/>
  <c r="E18" i="4"/>
  <c r="E20" i="4" s="1"/>
  <c r="D18" i="4"/>
  <c r="D20" i="4" s="1"/>
  <c r="C18" i="4"/>
  <c r="C20" i="4" s="1"/>
  <c r="B18" i="4"/>
  <c r="G17" i="4"/>
  <c r="B17" i="4"/>
  <c r="B16" i="4"/>
  <c r="G15" i="4"/>
  <c r="E15" i="4"/>
  <c r="D15" i="4"/>
  <c r="C15" i="4"/>
  <c r="B15" i="4"/>
  <c r="G14" i="4"/>
  <c r="E14" i="4"/>
  <c r="D14" i="4"/>
  <c r="C14" i="4"/>
  <c r="B14" i="4"/>
  <c r="G13" i="4"/>
  <c r="E13" i="4"/>
  <c r="D13" i="4"/>
  <c r="C13" i="4"/>
  <c r="B13" i="4"/>
  <c r="G12" i="4"/>
  <c r="E12" i="4"/>
  <c r="D12" i="4"/>
  <c r="C12" i="4"/>
  <c r="B12" i="4"/>
  <c r="G11" i="4"/>
  <c r="E11" i="4"/>
  <c r="D11" i="4"/>
  <c r="C11" i="4"/>
  <c r="B11" i="4"/>
  <c r="G10" i="4"/>
  <c r="E10" i="4"/>
  <c r="D10" i="4"/>
  <c r="C10" i="4"/>
  <c r="B10" i="4"/>
  <c r="G9" i="4"/>
  <c r="E9" i="4"/>
  <c r="E16" i="4" s="1"/>
  <c r="D9" i="4"/>
  <c r="D17" i="4" s="1"/>
  <c r="C9" i="4"/>
  <c r="C17" i="4" s="1"/>
  <c r="B9" i="4"/>
  <c r="G8" i="4"/>
  <c r="E8" i="4"/>
  <c r="D8" i="4"/>
  <c r="C8" i="4"/>
  <c r="B8" i="4"/>
  <c r="A5" i="4"/>
  <c r="A3" i="4"/>
  <c r="C21" i="4" l="1"/>
  <c r="D21" i="4"/>
  <c r="F11" i="4"/>
  <c r="C16" i="4"/>
  <c r="F16" i="4" s="1"/>
  <c r="G16" i="4" s="1"/>
  <c r="E17" i="4"/>
  <c r="F13" i="4" s="1"/>
  <c r="D16" i="4"/>
  <c r="F21" i="4" l="1"/>
  <c r="F19" i="4"/>
  <c r="F9" i="4"/>
  <c r="F20" i="4"/>
  <c r="F18" i="4"/>
  <c r="F14" i="4"/>
  <c r="F12" i="4"/>
  <c r="F10" i="4"/>
  <c r="F8" i="4"/>
  <c r="E21" i="4"/>
  <c r="F15" i="4"/>
  <c r="F17" i="4"/>
</calcChain>
</file>

<file path=xl/sharedStrings.xml><?xml version="1.0" encoding="utf-8"?>
<sst xmlns="http://schemas.openxmlformats.org/spreadsheetml/2006/main" count="27" uniqueCount="27">
  <si>
    <t>资产评估结果汇总表</t>
    <phoneticPr fontId="5" type="noConversion"/>
  </si>
  <si>
    <r>
      <rPr>
        <sz val="9"/>
        <rFont val="宋体"/>
        <charset val="134"/>
      </rPr>
      <t>表</t>
    </r>
    <r>
      <rPr>
        <sz val="9"/>
        <rFont val="Arial Narrow"/>
        <family val="2"/>
      </rPr>
      <t>1</t>
    </r>
    <phoneticPr fontId="5" type="noConversion"/>
  </si>
  <si>
    <r>
      <rPr>
        <sz val="9"/>
        <rFont val="宋体"/>
        <charset val="134"/>
      </rPr>
      <t>金额单位：人民币万元</t>
    </r>
    <phoneticPr fontId="5" type="noConversion"/>
  </si>
  <si>
    <r>
      <rPr>
        <b/>
        <sz val="10"/>
        <rFont val="宋体"/>
        <charset val="134"/>
      </rPr>
      <t>项</t>
    </r>
    <r>
      <rPr>
        <b/>
        <sz val="10"/>
        <rFont val="Arial Narrow"/>
        <family val="2"/>
      </rPr>
      <t xml:space="preserve">      </t>
    </r>
    <r>
      <rPr>
        <b/>
        <sz val="10"/>
        <rFont val="宋体"/>
        <charset val="134"/>
      </rPr>
      <t>目</t>
    </r>
  </si>
  <si>
    <r>
      <rPr>
        <b/>
        <sz val="10"/>
        <rFont val="宋体"/>
        <charset val="134"/>
      </rPr>
      <t>账面净值</t>
    </r>
  </si>
  <si>
    <r>
      <rPr>
        <b/>
        <sz val="10"/>
        <rFont val="宋体"/>
        <charset val="134"/>
      </rPr>
      <t>调整后账面值</t>
    </r>
  </si>
  <si>
    <r>
      <rPr>
        <b/>
        <sz val="10"/>
        <rFont val="宋体"/>
        <charset val="134"/>
      </rPr>
      <t>评估价值</t>
    </r>
  </si>
  <si>
    <r>
      <rPr>
        <b/>
        <sz val="10"/>
        <rFont val="宋体"/>
        <charset val="134"/>
      </rPr>
      <t>增减值</t>
    </r>
  </si>
  <si>
    <r>
      <rPr>
        <b/>
        <sz val="10"/>
        <rFont val="宋体"/>
        <charset val="134"/>
      </rPr>
      <t>增值率</t>
    </r>
    <r>
      <rPr>
        <b/>
        <sz val="10"/>
        <rFont val="Arial Narrow"/>
        <family val="2"/>
      </rPr>
      <t>%</t>
    </r>
    <phoneticPr fontId="5" type="noConversion"/>
  </si>
  <si>
    <t>A</t>
  </si>
  <si>
    <t>B</t>
    <phoneticPr fontId="5" type="noConversion"/>
  </si>
  <si>
    <t>C=B-A</t>
    <phoneticPr fontId="5" type="noConversion"/>
  </si>
  <si>
    <t>D=C/A×100</t>
    <phoneticPr fontId="5" type="noConversion"/>
  </si>
  <si>
    <r>
      <rPr>
        <sz val="10"/>
        <rFont val="宋体"/>
        <charset val="134"/>
      </rPr>
      <t>流动资产</t>
    </r>
  </si>
  <si>
    <r>
      <rPr>
        <sz val="10"/>
        <rFont val="宋体"/>
        <charset val="134"/>
      </rPr>
      <t>非流动资产</t>
    </r>
    <phoneticPr fontId="5" type="noConversion"/>
  </si>
  <si>
    <r>
      <rPr>
        <sz val="10"/>
        <rFont val="宋体"/>
        <charset val="134"/>
      </rPr>
      <t>其中：长期股权投资</t>
    </r>
    <phoneticPr fontId="5" type="noConversion"/>
  </si>
  <si>
    <r>
      <rPr>
        <sz val="10"/>
        <rFont val="宋体"/>
        <charset val="134"/>
      </rPr>
      <t>　　　投资性房地产</t>
    </r>
    <phoneticPr fontId="5" type="noConversion"/>
  </si>
  <si>
    <r>
      <rPr>
        <sz val="10"/>
        <rFont val="宋体"/>
        <charset val="134"/>
      </rPr>
      <t>　　　固定资产</t>
    </r>
    <phoneticPr fontId="5" type="noConversion"/>
  </si>
  <si>
    <r>
      <rPr>
        <sz val="10"/>
        <rFont val="宋体"/>
        <charset val="134"/>
      </rPr>
      <t>　　　在建工程</t>
    </r>
    <phoneticPr fontId="5" type="noConversion"/>
  </si>
  <si>
    <r>
      <rPr>
        <sz val="10"/>
        <rFont val="宋体"/>
        <charset val="134"/>
      </rPr>
      <t>　　　无形资产</t>
    </r>
    <phoneticPr fontId="5" type="noConversion"/>
  </si>
  <si>
    <r>
      <rPr>
        <sz val="10"/>
        <rFont val="宋体"/>
        <charset val="134"/>
      </rPr>
      <t>　　　其中：土地使用权</t>
    </r>
    <phoneticPr fontId="5" type="noConversion"/>
  </si>
  <si>
    <r>
      <rPr>
        <sz val="10"/>
        <rFont val="宋体"/>
        <charset val="134"/>
      </rPr>
      <t>　　　其他非流动资产</t>
    </r>
    <phoneticPr fontId="5" type="noConversion"/>
  </si>
  <si>
    <r>
      <rPr>
        <b/>
        <sz val="10"/>
        <rFont val="宋体"/>
        <charset val="134"/>
      </rPr>
      <t>资产总计</t>
    </r>
  </si>
  <si>
    <r>
      <rPr>
        <sz val="10"/>
        <rFont val="宋体"/>
        <charset val="134"/>
      </rPr>
      <t>流动负债</t>
    </r>
  </si>
  <si>
    <r>
      <rPr>
        <sz val="10"/>
        <rFont val="宋体"/>
        <charset val="134"/>
      </rPr>
      <t>非流动负债</t>
    </r>
    <phoneticPr fontId="5" type="noConversion"/>
  </si>
  <si>
    <r>
      <rPr>
        <b/>
        <sz val="10"/>
        <rFont val="宋体"/>
        <charset val="134"/>
      </rPr>
      <t>负债总计</t>
    </r>
  </si>
  <si>
    <r>
      <rPr>
        <b/>
        <sz val="10"/>
        <rFont val="宋体"/>
        <charset val="134"/>
      </rPr>
      <t>净资产</t>
    </r>
    <r>
      <rPr>
        <b/>
        <sz val="10"/>
        <rFont val="Arial Narrow"/>
        <family val="2"/>
      </rPr>
      <t>(</t>
    </r>
    <r>
      <rPr>
        <b/>
        <sz val="10"/>
        <rFont val="宋体"/>
        <charset val="134"/>
      </rPr>
      <t>所有者权益</t>
    </r>
    <r>
      <rPr>
        <b/>
        <sz val="10"/>
        <rFont val="Arial Narrow"/>
        <family val="2"/>
      </rPr>
      <t>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</si>
</sst>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_ "/>
    <numFmt numFmtId="178" formatCode="_(&quot;$&quot;* #,##0_);_(&quot;$&quot;* \(#,##0\);_(&quot;$&quot;* &quot;-&quot;??_);_(@_)"/>
    <numFmt numFmtId="179" formatCode="mmm\ dd\,\ yy"/>
    <numFmt numFmtId="180" formatCode="_(&quot;$&quot;* #,##0.0_);_(&quot;$&quot;* \(#,##0.0\);_(&quot;$&quot;* &quot;-&quot;??_);_(@_)"/>
    <numFmt numFmtId="181" formatCode="mm/dd/yy_)"/>
    <numFmt numFmtId="182" formatCode="_(* #,##0.00_);_(* \(#,##0.00\);_(* &quot;-&quot;??_);_(@_)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9"/>
      <name val="Arial Narrow"/>
      <family val="2"/>
    </font>
    <font>
      <b/>
      <sz val="18"/>
      <name val="黑体"/>
      <family val="3"/>
      <charset val="134"/>
    </font>
    <font>
      <sz val="9"/>
      <name val="宋体"/>
      <charset val="134"/>
    </font>
    <font>
      <sz val="18"/>
      <name val="黑体"/>
      <family val="3"/>
      <charset val="134"/>
    </font>
    <font>
      <b/>
      <sz val="10"/>
      <name val="Arial Narrow"/>
      <family val="2"/>
    </font>
    <font>
      <b/>
      <sz val="10"/>
      <name val="宋体"/>
      <charset val="134"/>
    </font>
    <font>
      <sz val="10"/>
      <name val="Arial Narrow"/>
      <family val="2"/>
    </font>
    <font>
      <sz val="10"/>
      <name val="宋体"/>
      <charset val="134"/>
    </font>
    <font>
      <b/>
      <sz val="9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蹈框"/>
      <family val="2"/>
    </font>
    <font>
      <sz val="11"/>
      <name val="ＭＳ Ｐゴシック"/>
      <family val="2"/>
      <charset val="134"/>
    </font>
    <font>
      <sz val="12"/>
      <name val="바탕체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2" fillId="0" borderId="0"/>
    <xf numFmtId="38" fontId="12" fillId="2" borderId="0" applyNumberFormat="0" applyBorder="0" applyAlignment="0" applyProtection="0"/>
    <xf numFmtId="0" fontId="13" fillId="0" borderId="8" applyNumberFormat="0" applyAlignment="0" applyProtection="0">
      <alignment horizontal="left" vertical="center"/>
    </xf>
    <xf numFmtId="0" fontId="13" fillId="0" borderId="9">
      <alignment horizontal="left" vertical="center"/>
    </xf>
    <xf numFmtId="10" fontId="12" fillId="3" borderId="4" applyNumberFormat="0" applyBorder="0" applyAlignment="0" applyProtection="0"/>
    <xf numFmtId="39" fontId="2" fillId="0" borderId="0"/>
    <xf numFmtId="0" fontId="14" fillId="0" borderId="0"/>
    <xf numFmtId="10" fontId="15" fillId="0" borderId="0" applyFont="0" applyFill="0" applyBorder="0" applyAlignment="0" applyProtection="0"/>
    <xf numFmtId="0" fontId="2" fillId="0" borderId="0">
      <alignment vertic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4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/>
    <xf numFmtId="0" fontId="17" fillId="0" borderId="0"/>
    <xf numFmtId="0" fontId="15" fillId="0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/>
  </cellStyleXfs>
  <cellXfs count="27">
    <xf numFmtId="0" fontId="0" fillId="0" borderId="0" xfId="0">
      <alignment vertical="center"/>
    </xf>
    <xf numFmtId="176" fontId="3" fillId="0" borderId="0" xfId="1" applyNumberFormat="1" applyFont="1" applyFill="1" applyAlignment="1" applyProtection="1">
      <alignment vertical="center"/>
      <protection locked="0"/>
    </xf>
    <xf numFmtId="177" fontId="3" fillId="0" borderId="0" xfId="1" applyNumberFormat="1" applyFont="1" applyFill="1" applyAlignment="1" applyProtection="1">
      <alignment vertical="center"/>
      <protection locked="0"/>
    </xf>
    <xf numFmtId="176" fontId="4" fillId="0" borderId="0" xfId="1" applyNumberFormat="1" applyFont="1" applyFill="1" applyAlignment="1" applyProtection="1">
      <alignment horizontal="center" vertical="center"/>
      <protection locked="0"/>
    </xf>
    <xf numFmtId="176" fontId="6" fillId="0" borderId="0" xfId="1" applyNumberFormat="1" applyFont="1" applyFill="1" applyAlignment="1" applyProtection="1">
      <alignment vertical="center"/>
      <protection locked="0"/>
    </xf>
    <xf numFmtId="176" fontId="3" fillId="0" borderId="0" xfId="1" applyNumberFormat="1" applyFont="1" applyFill="1" applyAlignment="1" applyProtection="1">
      <alignment horizontal="centerContinuous" vertical="center"/>
      <protection hidden="1"/>
    </xf>
    <xf numFmtId="177" fontId="3" fillId="0" borderId="0" xfId="1" applyNumberFormat="1" applyFont="1" applyFill="1" applyAlignment="1" applyProtection="1">
      <alignment horizontal="centerContinuous" vertical="center"/>
      <protection hidden="1"/>
    </xf>
    <xf numFmtId="176" fontId="3" fillId="0" borderId="0" xfId="1" applyNumberFormat="1" applyFont="1" applyFill="1" applyAlignment="1" applyProtection="1">
      <alignment horizontal="right" vertical="center"/>
      <protection hidden="1"/>
    </xf>
    <xf numFmtId="176" fontId="3" fillId="0" borderId="1" xfId="1" applyNumberFormat="1" applyFont="1" applyFill="1" applyBorder="1" applyAlignment="1" applyProtection="1">
      <alignment vertical="center"/>
      <protection hidden="1"/>
    </xf>
    <xf numFmtId="176" fontId="3" fillId="0" borderId="0" xfId="1" applyNumberFormat="1" applyFont="1" applyFill="1" applyAlignment="1" applyProtection="1">
      <alignment vertical="center"/>
      <protection hidden="1"/>
    </xf>
    <xf numFmtId="17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7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76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76" fontId="7" fillId="0" borderId="0" xfId="1" applyNumberFormat="1" applyFont="1" applyFill="1" applyAlignment="1" applyProtection="1">
      <alignment horizontal="center" vertical="center" wrapText="1"/>
      <protection locked="0"/>
    </xf>
    <xf numFmtId="176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176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176" fontId="9" fillId="0" borderId="4" xfId="1" applyNumberFormat="1" applyFont="1" applyFill="1" applyBorder="1" applyAlignment="1" applyProtection="1">
      <alignment vertical="center"/>
      <protection hidden="1"/>
    </xf>
    <xf numFmtId="177" fontId="9" fillId="0" borderId="4" xfId="1" applyNumberFormat="1" applyFont="1" applyFill="1" applyBorder="1" applyAlignment="1" applyProtection="1">
      <alignment horizontal="center" vertical="center"/>
      <protection hidden="1"/>
    </xf>
    <xf numFmtId="43" fontId="9" fillId="0" borderId="4" xfId="1" applyNumberFormat="1" applyFont="1" applyFill="1" applyBorder="1" applyAlignment="1" applyProtection="1">
      <alignment vertical="center"/>
      <protection hidden="1"/>
    </xf>
    <xf numFmtId="176" fontId="9" fillId="0" borderId="7" xfId="1" applyNumberFormat="1" applyFont="1" applyFill="1" applyBorder="1" applyAlignment="1" applyProtection="1">
      <alignment vertical="center"/>
      <protection hidden="1"/>
    </xf>
    <xf numFmtId="176" fontId="11" fillId="0" borderId="0" xfId="1" applyNumberFormat="1" applyFont="1" applyFill="1" applyAlignment="1" applyProtection="1">
      <alignment vertical="center"/>
      <protection locked="0"/>
    </xf>
    <xf numFmtId="176" fontId="7" fillId="0" borderId="7" xfId="1" applyNumberFormat="1" applyFont="1" applyFill="1" applyBorder="1" applyAlignment="1" applyProtection="1">
      <alignment horizontal="center" vertical="center"/>
      <protection hidden="1"/>
    </xf>
    <xf numFmtId="177" fontId="11" fillId="0" borderId="4" xfId="1" applyNumberFormat="1" applyFont="1" applyFill="1" applyBorder="1" applyAlignment="1" applyProtection="1">
      <alignment horizontal="center" vertical="center"/>
      <protection hidden="1"/>
    </xf>
    <xf numFmtId="43" fontId="7" fillId="0" borderId="4" xfId="1" applyNumberFormat="1" applyFont="1" applyFill="1" applyBorder="1" applyAlignment="1" applyProtection="1">
      <alignment vertical="center"/>
      <protection hidden="1"/>
    </xf>
    <xf numFmtId="177" fontId="3" fillId="0" borderId="0" xfId="1" applyNumberFormat="1" applyFont="1" applyFill="1" applyAlignment="1" applyProtection="1">
      <alignment vertical="center"/>
      <protection hidden="1"/>
    </xf>
    <xf numFmtId="176" fontId="5" fillId="0" borderId="0" xfId="1" applyNumberFormat="1" applyFont="1" applyFill="1" applyAlignment="1" applyProtection="1">
      <alignment vertical="center"/>
      <protection locked="0"/>
    </xf>
    <xf numFmtId="10" fontId="3" fillId="0" borderId="0" xfId="1" applyNumberFormat="1" applyFont="1" applyFill="1" applyAlignment="1" applyProtection="1">
      <alignment vertical="center"/>
      <protection locked="0"/>
    </xf>
  </cellXfs>
  <cellStyles count="28">
    <cellStyle name="Grey" xfId="2"/>
    <cellStyle name="Header1" xfId="3"/>
    <cellStyle name="Header2" xfId="4"/>
    <cellStyle name="Input [yellow]" xfId="5"/>
    <cellStyle name="Normal - Style1" xfId="6"/>
    <cellStyle name="Normal_0105第二套审计报表定稿" xfId="7"/>
    <cellStyle name="Percent [2]" xfId="8"/>
    <cellStyle name="常规" xfId="0" builtinId="0"/>
    <cellStyle name="常规 2" xfId="1"/>
    <cellStyle name="常规 3" xfId="9"/>
    <cellStyle name="霓付 [0]_97MBO" xfId="10"/>
    <cellStyle name="霓付_97MBO" xfId="11"/>
    <cellStyle name="烹拳 [0]_97MBO" xfId="12"/>
    <cellStyle name="烹拳_97MBO" xfId="13"/>
    <cellStyle name="普通_ 白土" xfId="14"/>
    <cellStyle name="千分位[0]_ 备 品 备 件" xfId="15"/>
    <cellStyle name="千分位_ 备 品 备 件" xfId="16"/>
    <cellStyle name="千位[0]_GetDateDialog" xfId="17"/>
    <cellStyle name="千位_GetDateDialog" xfId="18"/>
    <cellStyle name="千位分隔 2" xfId="19"/>
    <cellStyle name="千位分隔 4" xfId="20"/>
    <cellStyle name="钎霖_laroux" xfId="21"/>
    <cellStyle name="样式 1" xfId="22"/>
    <cellStyle name="콤마 [0]_BOILER-CO1" xfId="23"/>
    <cellStyle name="콤마_BOILER-CO1" xfId="24"/>
    <cellStyle name="통화 [0]_BOILER-CO1" xfId="25"/>
    <cellStyle name="통화_BOILER-CO1" xfId="26"/>
    <cellStyle name="표준_0N-HANDLING " xfId="27"/>
  </cellStyles>
  <dxfs count="5">
    <dxf>
      <font>
        <color rgb="FFFFFFFF"/>
        <name val="宋体"/>
        <scheme val="none"/>
      </font>
    </dxf>
    <dxf>
      <font>
        <color rgb="FFFFFFFF"/>
        <name val="宋体"/>
        <scheme val="none"/>
      </font>
    </dxf>
    <dxf>
      <font>
        <color rgb="FFFFFFFF"/>
        <name val="宋体"/>
        <scheme val="none"/>
      </font>
    </dxf>
    <dxf>
      <font>
        <color rgb="FFFFFFFF"/>
        <name val="宋体"/>
        <scheme val="none"/>
      </font>
    </dxf>
    <dxf>
      <font>
        <color rgb="FFFFFFFF"/>
        <name val="宋体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242;&#32467;&#29028;&#30719;/&#36164;&#20135;&#35780;&#20272;&#36164;&#26009;/&#25104;&#26412;&#27861;&#35780;&#20272;&#26126;&#32454;&#34920;---&#22242;&#32467;&#29028;&#307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说明"/>
      <sheetName val="索引"/>
      <sheetName val="评估结果汇总表"/>
      <sheetName val="评估结果分类汇总表"/>
      <sheetName val="流动资产汇总表"/>
      <sheetName val="货币资金汇总表"/>
      <sheetName val="交易性金融资产汇总表"/>
      <sheetName val="存货汇总表"/>
      <sheetName val="非流动资产汇总表"/>
      <sheetName val="可供出售金融资产汇总表"/>
      <sheetName val="投资性房地产汇总表"/>
      <sheetName val="固定资产汇总表"/>
      <sheetName val="在建汇总表"/>
      <sheetName val="无形资产汇总表"/>
      <sheetName val="流动负债汇总表"/>
      <sheetName val="非流动负债汇总表"/>
      <sheetName val="现金"/>
      <sheetName val="银行存款"/>
      <sheetName val="其他货币资金"/>
      <sheetName val="股票投资"/>
      <sheetName val="债券投资"/>
      <sheetName val="基金投资"/>
      <sheetName val="其他投资"/>
      <sheetName val="应收票据"/>
      <sheetName val="应收账款"/>
      <sheetName val="预付款项"/>
      <sheetName val="应收利息"/>
      <sheetName val="应收股利"/>
      <sheetName val="其他应收款"/>
      <sheetName val="原材料"/>
      <sheetName val="材料采购"/>
      <sheetName val="在库低值易耗品"/>
      <sheetName val="包装物"/>
      <sheetName val="委托加工材料"/>
      <sheetName val="产成品"/>
      <sheetName val="在产品"/>
      <sheetName val="发出商品"/>
      <sheetName val="在用低值易耗品"/>
      <sheetName val="委托代销商品"/>
      <sheetName val="受托代销商品"/>
      <sheetName val="开发产品"/>
      <sheetName val="开发成本"/>
      <sheetName val="工程施工"/>
      <sheetName val="一年内到期的非流动资产"/>
      <sheetName val="其他流动资产"/>
      <sheetName val="可出售-股票"/>
      <sheetName val="可出售-债券"/>
      <sheetName val="可出售-其他"/>
      <sheetName val="持有至到期投资"/>
      <sheetName val="长期应收款"/>
      <sheetName val="长期股权投资"/>
      <sheetName val="投资性房地产-房屋成本模式"/>
      <sheetName val="投资性房地产-房屋公允模式"/>
      <sheetName val="投资性房地产-土地成本模式"/>
      <sheetName val="投资性房地产-土地公允模式"/>
      <sheetName val="房屋建筑物"/>
      <sheetName val="构筑物"/>
      <sheetName val="管道和沟槽"/>
      <sheetName val="机器设备"/>
      <sheetName val="车辆"/>
      <sheetName val="电子设备"/>
      <sheetName val="固定资产-土地"/>
      <sheetName val="在建土建"/>
      <sheetName val="在建设备"/>
      <sheetName val="工程物资"/>
      <sheetName val="固定资产清理"/>
      <sheetName val="生产性生物资产"/>
      <sheetName val="油气资产"/>
      <sheetName val="土地使用权"/>
      <sheetName val="矿业权"/>
      <sheetName val="其他无形资产"/>
      <sheetName val="开发支出"/>
      <sheetName val="商誉"/>
      <sheetName val="长期待摊费用"/>
      <sheetName val="递延所得税资产"/>
      <sheetName val="其他非流动资产"/>
      <sheetName val="短期借款"/>
      <sheetName val="交易性金融负债"/>
      <sheetName val="应付票据"/>
      <sheetName val="应付帐款"/>
      <sheetName val="预收款项"/>
      <sheetName val="应付职工薪酬"/>
      <sheetName val="应交税费"/>
      <sheetName val="应付利息"/>
      <sheetName val="应付股利"/>
      <sheetName val="其他应付款"/>
      <sheetName val="一年内到期的非流动负债"/>
      <sheetName val="其他流动负债"/>
      <sheetName val="长期借款"/>
      <sheetName val="应付债券"/>
      <sheetName val="长期应付款"/>
      <sheetName val="预计负债"/>
      <sheetName val="递延收益"/>
      <sheetName val="递延所得税负债"/>
      <sheetName val="其他非流动负债"/>
      <sheetName val="对外担保附表"/>
      <sheetName val="诉讼附表"/>
    </sheetNames>
    <sheetDataSet>
      <sheetData sheetId="0">
        <row r="3">
          <cell r="C3" t="str">
            <v xml:space="preserve">被评估单位名称： </v>
          </cell>
          <cell r="E3" t="str">
            <v>富源团结煤业有限公司</v>
          </cell>
        </row>
        <row r="13">
          <cell r="E13" t="str">
            <v>北京中同华资产评估有限公司</v>
          </cell>
        </row>
        <row r="27">
          <cell r="C27" t="str">
            <v>评估基准日：2019年6月30日</v>
          </cell>
        </row>
      </sheetData>
      <sheetData sheetId="1"/>
      <sheetData sheetId="2"/>
      <sheetData sheetId="3">
        <row r="8">
          <cell r="C8">
            <v>20177770.201433003</v>
          </cell>
          <cell r="E8">
            <v>0</v>
          </cell>
          <cell r="F8">
            <v>20828046.961433001</v>
          </cell>
          <cell r="H8">
            <v>3.222738456768707</v>
          </cell>
        </row>
        <row r="17">
          <cell r="C17">
            <v>84421770.649999961</v>
          </cell>
          <cell r="F17">
            <v>476883235.66520548</v>
          </cell>
          <cell r="H17">
            <v>464.88182135185491</v>
          </cell>
        </row>
        <row r="20">
          <cell r="E20">
            <v>0</v>
          </cell>
        </row>
        <row r="21">
          <cell r="C21">
            <v>0</v>
          </cell>
          <cell r="E21">
            <v>0</v>
          </cell>
          <cell r="F21">
            <v>0</v>
          </cell>
          <cell r="H21" t="str">
            <v/>
          </cell>
        </row>
        <row r="22">
          <cell r="C22">
            <v>0</v>
          </cell>
          <cell r="E22">
            <v>0</v>
          </cell>
          <cell r="F22">
            <v>0</v>
          </cell>
          <cell r="H22" t="str">
            <v/>
          </cell>
        </row>
        <row r="23">
          <cell r="C23">
            <v>14796928.279999951</v>
          </cell>
          <cell r="E23">
            <v>0</v>
          </cell>
          <cell r="F23">
            <v>58702280.545205474</v>
          </cell>
          <cell r="H23">
            <v>296.71936927983592</v>
          </cell>
        </row>
        <row r="24">
          <cell r="E24">
            <v>0</v>
          </cell>
        </row>
        <row r="25">
          <cell r="E25">
            <v>0</v>
          </cell>
        </row>
        <row r="26">
          <cell r="C26">
            <v>4458583.2300000004</v>
          </cell>
          <cell r="F26">
            <v>4197700</v>
          </cell>
          <cell r="H26">
            <v>-5.8512584949546946</v>
          </cell>
        </row>
        <row r="31">
          <cell r="C31">
            <v>51746134.829999998</v>
          </cell>
          <cell r="F31">
            <v>400725700</v>
          </cell>
          <cell r="H31">
            <v>674.40701864301934</v>
          </cell>
        </row>
        <row r="32">
          <cell r="C32">
            <v>0</v>
          </cell>
          <cell r="E32">
            <v>0</v>
          </cell>
          <cell r="F32">
            <v>0</v>
          </cell>
          <cell r="H32" t="str">
            <v/>
          </cell>
        </row>
        <row r="39">
          <cell r="H39">
            <v>375.82549462005602</v>
          </cell>
        </row>
        <row r="40">
          <cell r="C40">
            <v>21887332.039999988</v>
          </cell>
          <cell r="E40">
            <v>0</v>
          </cell>
          <cell r="F40">
            <v>21887332.039999988</v>
          </cell>
          <cell r="H40">
            <v>0</v>
          </cell>
        </row>
        <row r="50">
          <cell r="C50">
            <v>0</v>
          </cell>
          <cell r="E50">
            <v>0</v>
          </cell>
          <cell r="F50">
            <v>0</v>
          </cell>
          <cell r="H50" t="str">
            <v/>
          </cell>
        </row>
        <row r="58">
          <cell r="H58">
            <v>0</v>
          </cell>
        </row>
        <row r="59">
          <cell r="H59">
            <v>475.27656125278969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2" zoomScaleNormal="100" workbookViewId="0">
      <selection activeCell="E28" sqref="E28"/>
    </sheetView>
  </sheetViews>
  <sheetFormatPr defaultRowHeight="15.75" customHeight="1"/>
  <cols>
    <col min="1" max="1" width="21.125" style="1" customWidth="1"/>
    <col min="2" max="2" width="6.25" style="2" customWidth="1"/>
    <col min="3" max="3" width="22.875" style="1" customWidth="1"/>
    <col min="4" max="4" width="19.625" style="1" hidden="1" customWidth="1"/>
    <col min="5" max="5" width="22.125" style="1" customWidth="1"/>
    <col min="6" max="6" width="20.25" style="1" customWidth="1"/>
    <col min="7" max="7" width="17.875" style="1" customWidth="1"/>
    <col min="8" max="8" width="15.125" style="1" customWidth="1"/>
    <col min="9" max="9" width="9" style="1"/>
    <col min="10" max="10" width="13.375" style="1" customWidth="1"/>
    <col min="11" max="256" width="9" style="1"/>
    <col min="257" max="257" width="21.125" style="1" customWidth="1"/>
    <col min="258" max="258" width="6.25" style="1" customWidth="1"/>
    <col min="259" max="259" width="22.875" style="1" customWidth="1"/>
    <col min="260" max="260" width="0" style="1" hidden="1" customWidth="1"/>
    <col min="261" max="261" width="22.125" style="1" customWidth="1"/>
    <col min="262" max="262" width="20.25" style="1" customWidth="1"/>
    <col min="263" max="263" width="17.875" style="1" customWidth="1"/>
    <col min="264" max="264" width="15.125" style="1" customWidth="1"/>
    <col min="265" max="265" width="9" style="1"/>
    <col min="266" max="266" width="13.375" style="1" customWidth="1"/>
    <col min="267" max="512" width="9" style="1"/>
    <col min="513" max="513" width="21.125" style="1" customWidth="1"/>
    <col min="514" max="514" width="6.25" style="1" customWidth="1"/>
    <col min="515" max="515" width="22.875" style="1" customWidth="1"/>
    <col min="516" max="516" width="0" style="1" hidden="1" customWidth="1"/>
    <col min="517" max="517" width="22.125" style="1" customWidth="1"/>
    <col min="518" max="518" width="20.25" style="1" customWidth="1"/>
    <col min="519" max="519" width="17.875" style="1" customWidth="1"/>
    <col min="520" max="520" width="15.125" style="1" customWidth="1"/>
    <col min="521" max="521" width="9" style="1"/>
    <col min="522" max="522" width="13.375" style="1" customWidth="1"/>
    <col min="523" max="768" width="9" style="1"/>
    <col min="769" max="769" width="21.125" style="1" customWidth="1"/>
    <col min="770" max="770" width="6.25" style="1" customWidth="1"/>
    <col min="771" max="771" width="22.875" style="1" customWidth="1"/>
    <col min="772" max="772" width="0" style="1" hidden="1" customWidth="1"/>
    <col min="773" max="773" width="22.125" style="1" customWidth="1"/>
    <col min="774" max="774" width="20.25" style="1" customWidth="1"/>
    <col min="775" max="775" width="17.875" style="1" customWidth="1"/>
    <col min="776" max="776" width="15.125" style="1" customWidth="1"/>
    <col min="777" max="777" width="9" style="1"/>
    <col min="778" max="778" width="13.375" style="1" customWidth="1"/>
    <col min="779" max="1024" width="9" style="1"/>
    <col min="1025" max="1025" width="21.125" style="1" customWidth="1"/>
    <col min="1026" max="1026" width="6.25" style="1" customWidth="1"/>
    <col min="1027" max="1027" width="22.875" style="1" customWidth="1"/>
    <col min="1028" max="1028" width="0" style="1" hidden="1" customWidth="1"/>
    <col min="1029" max="1029" width="22.125" style="1" customWidth="1"/>
    <col min="1030" max="1030" width="20.25" style="1" customWidth="1"/>
    <col min="1031" max="1031" width="17.875" style="1" customWidth="1"/>
    <col min="1032" max="1032" width="15.125" style="1" customWidth="1"/>
    <col min="1033" max="1033" width="9" style="1"/>
    <col min="1034" max="1034" width="13.375" style="1" customWidth="1"/>
    <col min="1035" max="1280" width="9" style="1"/>
    <col min="1281" max="1281" width="21.125" style="1" customWidth="1"/>
    <col min="1282" max="1282" width="6.25" style="1" customWidth="1"/>
    <col min="1283" max="1283" width="22.875" style="1" customWidth="1"/>
    <col min="1284" max="1284" width="0" style="1" hidden="1" customWidth="1"/>
    <col min="1285" max="1285" width="22.125" style="1" customWidth="1"/>
    <col min="1286" max="1286" width="20.25" style="1" customWidth="1"/>
    <col min="1287" max="1287" width="17.875" style="1" customWidth="1"/>
    <col min="1288" max="1288" width="15.125" style="1" customWidth="1"/>
    <col min="1289" max="1289" width="9" style="1"/>
    <col min="1290" max="1290" width="13.375" style="1" customWidth="1"/>
    <col min="1291" max="1536" width="9" style="1"/>
    <col min="1537" max="1537" width="21.125" style="1" customWidth="1"/>
    <col min="1538" max="1538" width="6.25" style="1" customWidth="1"/>
    <col min="1539" max="1539" width="22.875" style="1" customWidth="1"/>
    <col min="1540" max="1540" width="0" style="1" hidden="1" customWidth="1"/>
    <col min="1541" max="1541" width="22.125" style="1" customWidth="1"/>
    <col min="1542" max="1542" width="20.25" style="1" customWidth="1"/>
    <col min="1543" max="1543" width="17.875" style="1" customWidth="1"/>
    <col min="1544" max="1544" width="15.125" style="1" customWidth="1"/>
    <col min="1545" max="1545" width="9" style="1"/>
    <col min="1546" max="1546" width="13.375" style="1" customWidth="1"/>
    <col min="1547" max="1792" width="9" style="1"/>
    <col min="1793" max="1793" width="21.125" style="1" customWidth="1"/>
    <col min="1794" max="1794" width="6.25" style="1" customWidth="1"/>
    <col min="1795" max="1795" width="22.875" style="1" customWidth="1"/>
    <col min="1796" max="1796" width="0" style="1" hidden="1" customWidth="1"/>
    <col min="1797" max="1797" width="22.125" style="1" customWidth="1"/>
    <col min="1798" max="1798" width="20.25" style="1" customWidth="1"/>
    <col min="1799" max="1799" width="17.875" style="1" customWidth="1"/>
    <col min="1800" max="1800" width="15.125" style="1" customWidth="1"/>
    <col min="1801" max="1801" width="9" style="1"/>
    <col min="1802" max="1802" width="13.375" style="1" customWidth="1"/>
    <col min="1803" max="2048" width="9" style="1"/>
    <col min="2049" max="2049" width="21.125" style="1" customWidth="1"/>
    <col min="2050" max="2050" width="6.25" style="1" customWidth="1"/>
    <col min="2051" max="2051" width="22.875" style="1" customWidth="1"/>
    <col min="2052" max="2052" width="0" style="1" hidden="1" customWidth="1"/>
    <col min="2053" max="2053" width="22.125" style="1" customWidth="1"/>
    <col min="2054" max="2054" width="20.25" style="1" customWidth="1"/>
    <col min="2055" max="2055" width="17.875" style="1" customWidth="1"/>
    <col min="2056" max="2056" width="15.125" style="1" customWidth="1"/>
    <col min="2057" max="2057" width="9" style="1"/>
    <col min="2058" max="2058" width="13.375" style="1" customWidth="1"/>
    <col min="2059" max="2304" width="9" style="1"/>
    <col min="2305" max="2305" width="21.125" style="1" customWidth="1"/>
    <col min="2306" max="2306" width="6.25" style="1" customWidth="1"/>
    <col min="2307" max="2307" width="22.875" style="1" customWidth="1"/>
    <col min="2308" max="2308" width="0" style="1" hidden="1" customWidth="1"/>
    <col min="2309" max="2309" width="22.125" style="1" customWidth="1"/>
    <col min="2310" max="2310" width="20.25" style="1" customWidth="1"/>
    <col min="2311" max="2311" width="17.875" style="1" customWidth="1"/>
    <col min="2312" max="2312" width="15.125" style="1" customWidth="1"/>
    <col min="2313" max="2313" width="9" style="1"/>
    <col min="2314" max="2314" width="13.375" style="1" customWidth="1"/>
    <col min="2315" max="2560" width="9" style="1"/>
    <col min="2561" max="2561" width="21.125" style="1" customWidth="1"/>
    <col min="2562" max="2562" width="6.25" style="1" customWidth="1"/>
    <col min="2563" max="2563" width="22.875" style="1" customWidth="1"/>
    <col min="2564" max="2564" width="0" style="1" hidden="1" customWidth="1"/>
    <col min="2565" max="2565" width="22.125" style="1" customWidth="1"/>
    <col min="2566" max="2566" width="20.25" style="1" customWidth="1"/>
    <col min="2567" max="2567" width="17.875" style="1" customWidth="1"/>
    <col min="2568" max="2568" width="15.125" style="1" customWidth="1"/>
    <col min="2569" max="2569" width="9" style="1"/>
    <col min="2570" max="2570" width="13.375" style="1" customWidth="1"/>
    <col min="2571" max="2816" width="9" style="1"/>
    <col min="2817" max="2817" width="21.125" style="1" customWidth="1"/>
    <col min="2818" max="2818" width="6.25" style="1" customWidth="1"/>
    <col min="2819" max="2819" width="22.875" style="1" customWidth="1"/>
    <col min="2820" max="2820" width="0" style="1" hidden="1" customWidth="1"/>
    <col min="2821" max="2821" width="22.125" style="1" customWidth="1"/>
    <col min="2822" max="2822" width="20.25" style="1" customWidth="1"/>
    <col min="2823" max="2823" width="17.875" style="1" customWidth="1"/>
    <col min="2824" max="2824" width="15.125" style="1" customWidth="1"/>
    <col min="2825" max="2825" width="9" style="1"/>
    <col min="2826" max="2826" width="13.375" style="1" customWidth="1"/>
    <col min="2827" max="3072" width="9" style="1"/>
    <col min="3073" max="3073" width="21.125" style="1" customWidth="1"/>
    <col min="3074" max="3074" width="6.25" style="1" customWidth="1"/>
    <col min="3075" max="3075" width="22.875" style="1" customWidth="1"/>
    <col min="3076" max="3076" width="0" style="1" hidden="1" customWidth="1"/>
    <col min="3077" max="3077" width="22.125" style="1" customWidth="1"/>
    <col min="3078" max="3078" width="20.25" style="1" customWidth="1"/>
    <col min="3079" max="3079" width="17.875" style="1" customWidth="1"/>
    <col min="3080" max="3080" width="15.125" style="1" customWidth="1"/>
    <col min="3081" max="3081" width="9" style="1"/>
    <col min="3082" max="3082" width="13.375" style="1" customWidth="1"/>
    <col min="3083" max="3328" width="9" style="1"/>
    <col min="3329" max="3329" width="21.125" style="1" customWidth="1"/>
    <col min="3330" max="3330" width="6.25" style="1" customWidth="1"/>
    <col min="3331" max="3331" width="22.875" style="1" customWidth="1"/>
    <col min="3332" max="3332" width="0" style="1" hidden="1" customWidth="1"/>
    <col min="3333" max="3333" width="22.125" style="1" customWidth="1"/>
    <col min="3334" max="3334" width="20.25" style="1" customWidth="1"/>
    <col min="3335" max="3335" width="17.875" style="1" customWidth="1"/>
    <col min="3336" max="3336" width="15.125" style="1" customWidth="1"/>
    <col min="3337" max="3337" width="9" style="1"/>
    <col min="3338" max="3338" width="13.375" style="1" customWidth="1"/>
    <col min="3339" max="3584" width="9" style="1"/>
    <col min="3585" max="3585" width="21.125" style="1" customWidth="1"/>
    <col min="3586" max="3586" width="6.25" style="1" customWidth="1"/>
    <col min="3587" max="3587" width="22.875" style="1" customWidth="1"/>
    <col min="3588" max="3588" width="0" style="1" hidden="1" customWidth="1"/>
    <col min="3589" max="3589" width="22.125" style="1" customWidth="1"/>
    <col min="3590" max="3590" width="20.25" style="1" customWidth="1"/>
    <col min="3591" max="3591" width="17.875" style="1" customWidth="1"/>
    <col min="3592" max="3592" width="15.125" style="1" customWidth="1"/>
    <col min="3593" max="3593" width="9" style="1"/>
    <col min="3594" max="3594" width="13.375" style="1" customWidth="1"/>
    <col min="3595" max="3840" width="9" style="1"/>
    <col min="3841" max="3841" width="21.125" style="1" customWidth="1"/>
    <col min="3842" max="3842" width="6.25" style="1" customWidth="1"/>
    <col min="3843" max="3843" width="22.875" style="1" customWidth="1"/>
    <col min="3844" max="3844" width="0" style="1" hidden="1" customWidth="1"/>
    <col min="3845" max="3845" width="22.125" style="1" customWidth="1"/>
    <col min="3846" max="3846" width="20.25" style="1" customWidth="1"/>
    <col min="3847" max="3847" width="17.875" style="1" customWidth="1"/>
    <col min="3848" max="3848" width="15.125" style="1" customWidth="1"/>
    <col min="3849" max="3849" width="9" style="1"/>
    <col min="3850" max="3850" width="13.375" style="1" customWidth="1"/>
    <col min="3851" max="4096" width="9" style="1"/>
    <col min="4097" max="4097" width="21.125" style="1" customWidth="1"/>
    <col min="4098" max="4098" width="6.25" style="1" customWidth="1"/>
    <col min="4099" max="4099" width="22.875" style="1" customWidth="1"/>
    <col min="4100" max="4100" width="0" style="1" hidden="1" customWidth="1"/>
    <col min="4101" max="4101" width="22.125" style="1" customWidth="1"/>
    <col min="4102" max="4102" width="20.25" style="1" customWidth="1"/>
    <col min="4103" max="4103" width="17.875" style="1" customWidth="1"/>
    <col min="4104" max="4104" width="15.125" style="1" customWidth="1"/>
    <col min="4105" max="4105" width="9" style="1"/>
    <col min="4106" max="4106" width="13.375" style="1" customWidth="1"/>
    <col min="4107" max="4352" width="9" style="1"/>
    <col min="4353" max="4353" width="21.125" style="1" customWidth="1"/>
    <col min="4354" max="4354" width="6.25" style="1" customWidth="1"/>
    <col min="4355" max="4355" width="22.875" style="1" customWidth="1"/>
    <col min="4356" max="4356" width="0" style="1" hidden="1" customWidth="1"/>
    <col min="4357" max="4357" width="22.125" style="1" customWidth="1"/>
    <col min="4358" max="4358" width="20.25" style="1" customWidth="1"/>
    <col min="4359" max="4359" width="17.875" style="1" customWidth="1"/>
    <col min="4360" max="4360" width="15.125" style="1" customWidth="1"/>
    <col min="4361" max="4361" width="9" style="1"/>
    <col min="4362" max="4362" width="13.375" style="1" customWidth="1"/>
    <col min="4363" max="4608" width="9" style="1"/>
    <col min="4609" max="4609" width="21.125" style="1" customWidth="1"/>
    <col min="4610" max="4610" width="6.25" style="1" customWidth="1"/>
    <col min="4611" max="4611" width="22.875" style="1" customWidth="1"/>
    <col min="4612" max="4612" width="0" style="1" hidden="1" customWidth="1"/>
    <col min="4613" max="4613" width="22.125" style="1" customWidth="1"/>
    <col min="4614" max="4614" width="20.25" style="1" customWidth="1"/>
    <col min="4615" max="4615" width="17.875" style="1" customWidth="1"/>
    <col min="4616" max="4616" width="15.125" style="1" customWidth="1"/>
    <col min="4617" max="4617" width="9" style="1"/>
    <col min="4618" max="4618" width="13.375" style="1" customWidth="1"/>
    <col min="4619" max="4864" width="9" style="1"/>
    <col min="4865" max="4865" width="21.125" style="1" customWidth="1"/>
    <col min="4866" max="4866" width="6.25" style="1" customWidth="1"/>
    <col min="4867" max="4867" width="22.875" style="1" customWidth="1"/>
    <col min="4868" max="4868" width="0" style="1" hidden="1" customWidth="1"/>
    <col min="4869" max="4869" width="22.125" style="1" customWidth="1"/>
    <col min="4870" max="4870" width="20.25" style="1" customWidth="1"/>
    <col min="4871" max="4871" width="17.875" style="1" customWidth="1"/>
    <col min="4872" max="4872" width="15.125" style="1" customWidth="1"/>
    <col min="4873" max="4873" width="9" style="1"/>
    <col min="4874" max="4874" width="13.375" style="1" customWidth="1"/>
    <col min="4875" max="5120" width="9" style="1"/>
    <col min="5121" max="5121" width="21.125" style="1" customWidth="1"/>
    <col min="5122" max="5122" width="6.25" style="1" customWidth="1"/>
    <col min="5123" max="5123" width="22.875" style="1" customWidth="1"/>
    <col min="5124" max="5124" width="0" style="1" hidden="1" customWidth="1"/>
    <col min="5125" max="5125" width="22.125" style="1" customWidth="1"/>
    <col min="5126" max="5126" width="20.25" style="1" customWidth="1"/>
    <col min="5127" max="5127" width="17.875" style="1" customWidth="1"/>
    <col min="5128" max="5128" width="15.125" style="1" customWidth="1"/>
    <col min="5129" max="5129" width="9" style="1"/>
    <col min="5130" max="5130" width="13.375" style="1" customWidth="1"/>
    <col min="5131" max="5376" width="9" style="1"/>
    <col min="5377" max="5377" width="21.125" style="1" customWidth="1"/>
    <col min="5378" max="5378" width="6.25" style="1" customWidth="1"/>
    <col min="5379" max="5379" width="22.875" style="1" customWidth="1"/>
    <col min="5380" max="5380" width="0" style="1" hidden="1" customWidth="1"/>
    <col min="5381" max="5381" width="22.125" style="1" customWidth="1"/>
    <col min="5382" max="5382" width="20.25" style="1" customWidth="1"/>
    <col min="5383" max="5383" width="17.875" style="1" customWidth="1"/>
    <col min="5384" max="5384" width="15.125" style="1" customWidth="1"/>
    <col min="5385" max="5385" width="9" style="1"/>
    <col min="5386" max="5386" width="13.375" style="1" customWidth="1"/>
    <col min="5387" max="5632" width="9" style="1"/>
    <col min="5633" max="5633" width="21.125" style="1" customWidth="1"/>
    <col min="5634" max="5634" width="6.25" style="1" customWidth="1"/>
    <col min="5635" max="5635" width="22.875" style="1" customWidth="1"/>
    <col min="5636" max="5636" width="0" style="1" hidden="1" customWidth="1"/>
    <col min="5637" max="5637" width="22.125" style="1" customWidth="1"/>
    <col min="5638" max="5638" width="20.25" style="1" customWidth="1"/>
    <col min="5639" max="5639" width="17.875" style="1" customWidth="1"/>
    <col min="5640" max="5640" width="15.125" style="1" customWidth="1"/>
    <col min="5641" max="5641" width="9" style="1"/>
    <col min="5642" max="5642" width="13.375" style="1" customWidth="1"/>
    <col min="5643" max="5888" width="9" style="1"/>
    <col min="5889" max="5889" width="21.125" style="1" customWidth="1"/>
    <col min="5890" max="5890" width="6.25" style="1" customWidth="1"/>
    <col min="5891" max="5891" width="22.875" style="1" customWidth="1"/>
    <col min="5892" max="5892" width="0" style="1" hidden="1" customWidth="1"/>
    <col min="5893" max="5893" width="22.125" style="1" customWidth="1"/>
    <col min="5894" max="5894" width="20.25" style="1" customWidth="1"/>
    <col min="5895" max="5895" width="17.875" style="1" customWidth="1"/>
    <col min="5896" max="5896" width="15.125" style="1" customWidth="1"/>
    <col min="5897" max="5897" width="9" style="1"/>
    <col min="5898" max="5898" width="13.375" style="1" customWidth="1"/>
    <col min="5899" max="6144" width="9" style="1"/>
    <col min="6145" max="6145" width="21.125" style="1" customWidth="1"/>
    <col min="6146" max="6146" width="6.25" style="1" customWidth="1"/>
    <col min="6147" max="6147" width="22.875" style="1" customWidth="1"/>
    <col min="6148" max="6148" width="0" style="1" hidden="1" customWidth="1"/>
    <col min="6149" max="6149" width="22.125" style="1" customWidth="1"/>
    <col min="6150" max="6150" width="20.25" style="1" customWidth="1"/>
    <col min="6151" max="6151" width="17.875" style="1" customWidth="1"/>
    <col min="6152" max="6152" width="15.125" style="1" customWidth="1"/>
    <col min="6153" max="6153" width="9" style="1"/>
    <col min="6154" max="6154" width="13.375" style="1" customWidth="1"/>
    <col min="6155" max="6400" width="9" style="1"/>
    <col min="6401" max="6401" width="21.125" style="1" customWidth="1"/>
    <col min="6402" max="6402" width="6.25" style="1" customWidth="1"/>
    <col min="6403" max="6403" width="22.875" style="1" customWidth="1"/>
    <col min="6404" max="6404" width="0" style="1" hidden="1" customWidth="1"/>
    <col min="6405" max="6405" width="22.125" style="1" customWidth="1"/>
    <col min="6406" max="6406" width="20.25" style="1" customWidth="1"/>
    <col min="6407" max="6407" width="17.875" style="1" customWidth="1"/>
    <col min="6408" max="6408" width="15.125" style="1" customWidth="1"/>
    <col min="6409" max="6409" width="9" style="1"/>
    <col min="6410" max="6410" width="13.375" style="1" customWidth="1"/>
    <col min="6411" max="6656" width="9" style="1"/>
    <col min="6657" max="6657" width="21.125" style="1" customWidth="1"/>
    <col min="6658" max="6658" width="6.25" style="1" customWidth="1"/>
    <col min="6659" max="6659" width="22.875" style="1" customWidth="1"/>
    <col min="6660" max="6660" width="0" style="1" hidden="1" customWidth="1"/>
    <col min="6661" max="6661" width="22.125" style="1" customWidth="1"/>
    <col min="6662" max="6662" width="20.25" style="1" customWidth="1"/>
    <col min="6663" max="6663" width="17.875" style="1" customWidth="1"/>
    <col min="6664" max="6664" width="15.125" style="1" customWidth="1"/>
    <col min="6665" max="6665" width="9" style="1"/>
    <col min="6666" max="6666" width="13.375" style="1" customWidth="1"/>
    <col min="6667" max="6912" width="9" style="1"/>
    <col min="6913" max="6913" width="21.125" style="1" customWidth="1"/>
    <col min="6914" max="6914" width="6.25" style="1" customWidth="1"/>
    <col min="6915" max="6915" width="22.875" style="1" customWidth="1"/>
    <col min="6916" max="6916" width="0" style="1" hidden="1" customWidth="1"/>
    <col min="6917" max="6917" width="22.125" style="1" customWidth="1"/>
    <col min="6918" max="6918" width="20.25" style="1" customWidth="1"/>
    <col min="6919" max="6919" width="17.875" style="1" customWidth="1"/>
    <col min="6920" max="6920" width="15.125" style="1" customWidth="1"/>
    <col min="6921" max="6921" width="9" style="1"/>
    <col min="6922" max="6922" width="13.375" style="1" customWidth="1"/>
    <col min="6923" max="7168" width="9" style="1"/>
    <col min="7169" max="7169" width="21.125" style="1" customWidth="1"/>
    <col min="7170" max="7170" width="6.25" style="1" customWidth="1"/>
    <col min="7171" max="7171" width="22.875" style="1" customWidth="1"/>
    <col min="7172" max="7172" width="0" style="1" hidden="1" customWidth="1"/>
    <col min="7173" max="7173" width="22.125" style="1" customWidth="1"/>
    <col min="7174" max="7174" width="20.25" style="1" customWidth="1"/>
    <col min="7175" max="7175" width="17.875" style="1" customWidth="1"/>
    <col min="7176" max="7176" width="15.125" style="1" customWidth="1"/>
    <col min="7177" max="7177" width="9" style="1"/>
    <col min="7178" max="7178" width="13.375" style="1" customWidth="1"/>
    <col min="7179" max="7424" width="9" style="1"/>
    <col min="7425" max="7425" width="21.125" style="1" customWidth="1"/>
    <col min="7426" max="7426" width="6.25" style="1" customWidth="1"/>
    <col min="7427" max="7427" width="22.875" style="1" customWidth="1"/>
    <col min="7428" max="7428" width="0" style="1" hidden="1" customWidth="1"/>
    <col min="7429" max="7429" width="22.125" style="1" customWidth="1"/>
    <col min="7430" max="7430" width="20.25" style="1" customWidth="1"/>
    <col min="7431" max="7431" width="17.875" style="1" customWidth="1"/>
    <col min="7432" max="7432" width="15.125" style="1" customWidth="1"/>
    <col min="7433" max="7433" width="9" style="1"/>
    <col min="7434" max="7434" width="13.375" style="1" customWidth="1"/>
    <col min="7435" max="7680" width="9" style="1"/>
    <col min="7681" max="7681" width="21.125" style="1" customWidth="1"/>
    <col min="7682" max="7682" width="6.25" style="1" customWidth="1"/>
    <col min="7683" max="7683" width="22.875" style="1" customWidth="1"/>
    <col min="7684" max="7684" width="0" style="1" hidden="1" customWidth="1"/>
    <col min="7685" max="7685" width="22.125" style="1" customWidth="1"/>
    <col min="7686" max="7686" width="20.25" style="1" customWidth="1"/>
    <col min="7687" max="7687" width="17.875" style="1" customWidth="1"/>
    <col min="7688" max="7688" width="15.125" style="1" customWidth="1"/>
    <col min="7689" max="7689" width="9" style="1"/>
    <col min="7690" max="7690" width="13.375" style="1" customWidth="1"/>
    <col min="7691" max="7936" width="9" style="1"/>
    <col min="7937" max="7937" width="21.125" style="1" customWidth="1"/>
    <col min="7938" max="7938" width="6.25" style="1" customWidth="1"/>
    <col min="7939" max="7939" width="22.875" style="1" customWidth="1"/>
    <col min="7940" max="7940" width="0" style="1" hidden="1" customWidth="1"/>
    <col min="7941" max="7941" width="22.125" style="1" customWidth="1"/>
    <col min="7942" max="7942" width="20.25" style="1" customWidth="1"/>
    <col min="7943" max="7943" width="17.875" style="1" customWidth="1"/>
    <col min="7944" max="7944" width="15.125" style="1" customWidth="1"/>
    <col min="7945" max="7945" width="9" style="1"/>
    <col min="7946" max="7946" width="13.375" style="1" customWidth="1"/>
    <col min="7947" max="8192" width="9" style="1"/>
    <col min="8193" max="8193" width="21.125" style="1" customWidth="1"/>
    <col min="8194" max="8194" width="6.25" style="1" customWidth="1"/>
    <col min="8195" max="8195" width="22.875" style="1" customWidth="1"/>
    <col min="8196" max="8196" width="0" style="1" hidden="1" customWidth="1"/>
    <col min="8197" max="8197" width="22.125" style="1" customWidth="1"/>
    <col min="8198" max="8198" width="20.25" style="1" customWidth="1"/>
    <col min="8199" max="8199" width="17.875" style="1" customWidth="1"/>
    <col min="8200" max="8200" width="15.125" style="1" customWidth="1"/>
    <col min="8201" max="8201" width="9" style="1"/>
    <col min="8202" max="8202" width="13.375" style="1" customWidth="1"/>
    <col min="8203" max="8448" width="9" style="1"/>
    <col min="8449" max="8449" width="21.125" style="1" customWidth="1"/>
    <col min="8450" max="8450" width="6.25" style="1" customWidth="1"/>
    <col min="8451" max="8451" width="22.875" style="1" customWidth="1"/>
    <col min="8452" max="8452" width="0" style="1" hidden="1" customWidth="1"/>
    <col min="8453" max="8453" width="22.125" style="1" customWidth="1"/>
    <col min="8454" max="8454" width="20.25" style="1" customWidth="1"/>
    <col min="8455" max="8455" width="17.875" style="1" customWidth="1"/>
    <col min="8456" max="8456" width="15.125" style="1" customWidth="1"/>
    <col min="8457" max="8457" width="9" style="1"/>
    <col min="8458" max="8458" width="13.375" style="1" customWidth="1"/>
    <col min="8459" max="8704" width="9" style="1"/>
    <col min="8705" max="8705" width="21.125" style="1" customWidth="1"/>
    <col min="8706" max="8706" width="6.25" style="1" customWidth="1"/>
    <col min="8707" max="8707" width="22.875" style="1" customWidth="1"/>
    <col min="8708" max="8708" width="0" style="1" hidden="1" customWidth="1"/>
    <col min="8709" max="8709" width="22.125" style="1" customWidth="1"/>
    <col min="8710" max="8710" width="20.25" style="1" customWidth="1"/>
    <col min="8711" max="8711" width="17.875" style="1" customWidth="1"/>
    <col min="8712" max="8712" width="15.125" style="1" customWidth="1"/>
    <col min="8713" max="8713" width="9" style="1"/>
    <col min="8714" max="8714" width="13.375" style="1" customWidth="1"/>
    <col min="8715" max="8960" width="9" style="1"/>
    <col min="8961" max="8961" width="21.125" style="1" customWidth="1"/>
    <col min="8962" max="8962" width="6.25" style="1" customWidth="1"/>
    <col min="8963" max="8963" width="22.875" style="1" customWidth="1"/>
    <col min="8964" max="8964" width="0" style="1" hidden="1" customWidth="1"/>
    <col min="8965" max="8965" width="22.125" style="1" customWidth="1"/>
    <col min="8966" max="8966" width="20.25" style="1" customWidth="1"/>
    <col min="8967" max="8967" width="17.875" style="1" customWidth="1"/>
    <col min="8968" max="8968" width="15.125" style="1" customWidth="1"/>
    <col min="8969" max="8969" width="9" style="1"/>
    <col min="8970" max="8970" width="13.375" style="1" customWidth="1"/>
    <col min="8971" max="9216" width="9" style="1"/>
    <col min="9217" max="9217" width="21.125" style="1" customWidth="1"/>
    <col min="9218" max="9218" width="6.25" style="1" customWidth="1"/>
    <col min="9219" max="9219" width="22.875" style="1" customWidth="1"/>
    <col min="9220" max="9220" width="0" style="1" hidden="1" customWidth="1"/>
    <col min="9221" max="9221" width="22.125" style="1" customWidth="1"/>
    <col min="9222" max="9222" width="20.25" style="1" customWidth="1"/>
    <col min="9223" max="9223" width="17.875" style="1" customWidth="1"/>
    <col min="9224" max="9224" width="15.125" style="1" customWidth="1"/>
    <col min="9225" max="9225" width="9" style="1"/>
    <col min="9226" max="9226" width="13.375" style="1" customWidth="1"/>
    <col min="9227" max="9472" width="9" style="1"/>
    <col min="9473" max="9473" width="21.125" style="1" customWidth="1"/>
    <col min="9474" max="9474" width="6.25" style="1" customWidth="1"/>
    <col min="9475" max="9475" width="22.875" style="1" customWidth="1"/>
    <col min="9476" max="9476" width="0" style="1" hidden="1" customWidth="1"/>
    <col min="9477" max="9477" width="22.125" style="1" customWidth="1"/>
    <col min="9478" max="9478" width="20.25" style="1" customWidth="1"/>
    <col min="9479" max="9479" width="17.875" style="1" customWidth="1"/>
    <col min="9480" max="9480" width="15.125" style="1" customWidth="1"/>
    <col min="9481" max="9481" width="9" style="1"/>
    <col min="9482" max="9482" width="13.375" style="1" customWidth="1"/>
    <col min="9483" max="9728" width="9" style="1"/>
    <col min="9729" max="9729" width="21.125" style="1" customWidth="1"/>
    <col min="9730" max="9730" width="6.25" style="1" customWidth="1"/>
    <col min="9731" max="9731" width="22.875" style="1" customWidth="1"/>
    <col min="9732" max="9732" width="0" style="1" hidden="1" customWidth="1"/>
    <col min="9733" max="9733" width="22.125" style="1" customWidth="1"/>
    <col min="9734" max="9734" width="20.25" style="1" customWidth="1"/>
    <col min="9735" max="9735" width="17.875" style="1" customWidth="1"/>
    <col min="9736" max="9736" width="15.125" style="1" customWidth="1"/>
    <col min="9737" max="9737" width="9" style="1"/>
    <col min="9738" max="9738" width="13.375" style="1" customWidth="1"/>
    <col min="9739" max="9984" width="9" style="1"/>
    <col min="9985" max="9985" width="21.125" style="1" customWidth="1"/>
    <col min="9986" max="9986" width="6.25" style="1" customWidth="1"/>
    <col min="9987" max="9987" width="22.875" style="1" customWidth="1"/>
    <col min="9988" max="9988" width="0" style="1" hidden="1" customWidth="1"/>
    <col min="9989" max="9989" width="22.125" style="1" customWidth="1"/>
    <col min="9990" max="9990" width="20.25" style="1" customWidth="1"/>
    <col min="9991" max="9991" width="17.875" style="1" customWidth="1"/>
    <col min="9992" max="9992" width="15.125" style="1" customWidth="1"/>
    <col min="9993" max="9993" width="9" style="1"/>
    <col min="9994" max="9994" width="13.375" style="1" customWidth="1"/>
    <col min="9995" max="10240" width="9" style="1"/>
    <col min="10241" max="10241" width="21.125" style="1" customWidth="1"/>
    <col min="10242" max="10242" width="6.25" style="1" customWidth="1"/>
    <col min="10243" max="10243" width="22.875" style="1" customWidth="1"/>
    <col min="10244" max="10244" width="0" style="1" hidden="1" customWidth="1"/>
    <col min="10245" max="10245" width="22.125" style="1" customWidth="1"/>
    <col min="10246" max="10246" width="20.25" style="1" customWidth="1"/>
    <col min="10247" max="10247" width="17.875" style="1" customWidth="1"/>
    <col min="10248" max="10248" width="15.125" style="1" customWidth="1"/>
    <col min="10249" max="10249" width="9" style="1"/>
    <col min="10250" max="10250" width="13.375" style="1" customWidth="1"/>
    <col min="10251" max="10496" width="9" style="1"/>
    <col min="10497" max="10497" width="21.125" style="1" customWidth="1"/>
    <col min="10498" max="10498" width="6.25" style="1" customWidth="1"/>
    <col min="10499" max="10499" width="22.875" style="1" customWidth="1"/>
    <col min="10500" max="10500" width="0" style="1" hidden="1" customWidth="1"/>
    <col min="10501" max="10501" width="22.125" style="1" customWidth="1"/>
    <col min="10502" max="10502" width="20.25" style="1" customWidth="1"/>
    <col min="10503" max="10503" width="17.875" style="1" customWidth="1"/>
    <col min="10504" max="10504" width="15.125" style="1" customWidth="1"/>
    <col min="10505" max="10505" width="9" style="1"/>
    <col min="10506" max="10506" width="13.375" style="1" customWidth="1"/>
    <col min="10507" max="10752" width="9" style="1"/>
    <col min="10753" max="10753" width="21.125" style="1" customWidth="1"/>
    <col min="10754" max="10754" width="6.25" style="1" customWidth="1"/>
    <col min="10755" max="10755" width="22.875" style="1" customWidth="1"/>
    <col min="10756" max="10756" width="0" style="1" hidden="1" customWidth="1"/>
    <col min="10757" max="10757" width="22.125" style="1" customWidth="1"/>
    <col min="10758" max="10758" width="20.25" style="1" customWidth="1"/>
    <col min="10759" max="10759" width="17.875" style="1" customWidth="1"/>
    <col min="10760" max="10760" width="15.125" style="1" customWidth="1"/>
    <col min="10761" max="10761" width="9" style="1"/>
    <col min="10762" max="10762" width="13.375" style="1" customWidth="1"/>
    <col min="10763" max="11008" width="9" style="1"/>
    <col min="11009" max="11009" width="21.125" style="1" customWidth="1"/>
    <col min="11010" max="11010" width="6.25" style="1" customWidth="1"/>
    <col min="11011" max="11011" width="22.875" style="1" customWidth="1"/>
    <col min="11012" max="11012" width="0" style="1" hidden="1" customWidth="1"/>
    <col min="11013" max="11013" width="22.125" style="1" customWidth="1"/>
    <col min="11014" max="11014" width="20.25" style="1" customWidth="1"/>
    <col min="11015" max="11015" width="17.875" style="1" customWidth="1"/>
    <col min="11016" max="11016" width="15.125" style="1" customWidth="1"/>
    <col min="11017" max="11017" width="9" style="1"/>
    <col min="11018" max="11018" width="13.375" style="1" customWidth="1"/>
    <col min="11019" max="11264" width="9" style="1"/>
    <col min="11265" max="11265" width="21.125" style="1" customWidth="1"/>
    <col min="11266" max="11266" width="6.25" style="1" customWidth="1"/>
    <col min="11267" max="11267" width="22.875" style="1" customWidth="1"/>
    <col min="11268" max="11268" width="0" style="1" hidden="1" customWidth="1"/>
    <col min="11269" max="11269" width="22.125" style="1" customWidth="1"/>
    <col min="11270" max="11270" width="20.25" style="1" customWidth="1"/>
    <col min="11271" max="11271" width="17.875" style="1" customWidth="1"/>
    <col min="11272" max="11272" width="15.125" style="1" customWidth="1"/>
    <col min="11273" max="11273" width="9" style="1"/>
    <col min="11274" max="11274" width="13.375" style="1" customWidth="1"/>
    <col min="11275" max="11520" width="9" style="1"/>
    <col min="11521" max="11521" width="21.125" style="1" customWidth="1"/>
    <col min="11522" max="11522" width="6.25" style="1" customWidth="1"/>
    <col min="11523" max="11523" width="22.875" style="1" customWidth="1"/>
    <col min="11524" max="11524" width="0" style="1" hidden="1" customWidth="1"/>
    <col min="11525" max="11525" width="22.125" style="1" customWidth="1"/>
    <col min="11526" max="11526" width="20.25" style="1" customWidth="1"/>
    <col min="11527" max="11527" width="17.875" style="1" customWidth="1"/>
    <col min="11528" max="11528" width="15.125" style="1" customWidth="1"/>
    <col min="11529" max="11529" width="9" style="1"/>
    <col min="11530" max="11530" width="13.375" style="1" customWidth="1"/>
    <col min="11531" max="11776" width="9" style="1"/>
    <col min="11777" max="11777" width="21.125" style="1" customWidth="1"/>
    <col min="11778" max="11778" width="6.25" style="1" customWidth="1"/>
    <col min="11779" max="11779" width="22.875" style="1" customWidth="1"/>
    <col min="11780" max="11780" width="0" style="1" hidden="1" customWidth="1"/>
    <col min="11781" max="11781" width="22.125" style="1" customWidth="1"/>
    <col min="11782" max="11782" width="20.25" style="1" customWidth="1"/>
    <col min="11783" max="11783" width="17.875" style="1" customWidth="1"/>
    <col min="11784" max="11784" width="15.125" style="1" customWidth="1"/>
    <col min="11785" max="11785" width="9" style="1"/>
    <col min="11786" max="11786" width="13.375" style="1" customWidth="1"/>
    <col min="11787" max="12032" width="9" style="1"/>
    <col min="12033" max="12033" width="21.125" style="1" customWidth="1"/>
    <col min="12034" max="12034" width="6.25" style="1" customWidth="1"/>
    <col min="12035" max="12035" width="22.875" style="1" customWidth="1"/>
    <col min="12036" max="12036" width="0" style="1" hidden="1" customWidth="1"/>
    <col min="12037" max="12037" width="22.125" style="1" customWidth="1"/>
    <col min="12038" max="12038" width="20.25" style="1" customWidth="1"/>
    <col min="12039" max="12039" width="17.875" style="1" customWidth="1"/>
    <col min="12040" max="12040" width="15.125" style="1" customWidth="1"/>
    <col min="12041" max="12041" width="9" style="1"/>
    <col min="12042" max="12042" width="13.375" style="1" customWidth="1"/>
    <col min="12043" max="12288" width="9" style="1"/>
    <col min="12289" max="12289" width="21.125" style="1" customWidth="1"/>
    <col min="12290" max="12290" width="6.25" style="1" customWidth="1"/>
    <col min="12291" max="12291" width="22.875" style="1" customWidth="1"/>
    <col min="12292" max="12292" width="0" style="1" hidden="1" customWidth="1"/>
    <col min="12293" max="12293" width="22.125" style="1" customWidth="1"/>
    <col min="12294" max="12294" width="20.25" style="1" customWidth="1"/>
    <col min="12295" max="12295" width="17.875" style="1" customWidth="1"/>
    <col min="12296" max="12296" width="15.125" style="1" customWidth="1"/>
    <col min="12297" max="12297" width="9" style="1"/>
    <col min="12298" max="12298" width="13.375" style="1" customWidth="1"/>
    <col min="12299" max="12544" width="9" style="1"/>
    <col min="12545" max="12545" width="21.125" style="1" customWidth="1"/>
    <col min="12546" max="12546" width="6.25" style="1" customWidth="1"/>
    <col min="12547" max="12547" width="22.875" style="1" customWidth="1"/>
    <col min="12548" max="12548" width="0" style="1" hidden="1" customWidth="1"/>
    <col min="12549" max="12549" width="22.125" style="1" customWidth="1"/>
    <col min="12550" max="12550" width="20.25" style="1" customWidth="1"/>
    <col min="12551" max="12551" width="17.875" style="1" customWidth="1"/>
    <col min="12552" max="12552" width="15.125" style="1" customWidth="1"/>
    <col min="12553" max="12553" width="9" style="1"/>
    <col min="12554" max="12554" width="13.375" style="1" customWidth="1"/>
    <col min="12555" max="12800" width="9" style="1"/>
    <col min="12801" max="12801" width="21.125" style="1" customWidth="1"/>
    <col min="12802" max="12802" width="6.25" style="1" customWidth="1"/>
    <col min="12803" max="12803" width="22.875" style="1" customWidth="1"/>
    <col min="12804" max="12804" width="0" style="1" hidden="1" customWidth="1"/>
    <col min="12805" max="12805" width="22.125" style="1" customWidth="1"/>
    <col min="12806" max="12806" width="20.25" style="1" customWidth="1"/>
    <col min="12807" max="12807" width="17.875" style="1" customWidth="1"/>
    <col min="12808" max="12808" width="15.125" style="1" customWidth="1"/>
    <col min="12809" max="12809" width="9" style="1"/>
    <col min="12810" max="12810" width="13.375" style="1" customWidth="1"/>
    <col min="12811" max="13056" width="9" style="1"/>
    <col min="13057" max="13057" width="21.125" style="1" customWidth="1"/>
    <col min="13058" max="13058" width="6.25" style="1" customWidth="1"/>
    <col min="13059" max="13059" width="22.875" style="1" customWidth="1"/>
    <col min="13060" max="13060" width="0" style="1" hidden="1" customWidth="1"/>
    <col min="13061" max="13061" width="22.125" style="1" customWidth="1"/>
    <col min="13062" max="13062" width="20.25" style="1" customWidth="1"/>
    <col min="13063" max="13063" width="17.875" style="1" customWidth="1"/>
    <col min="13064" max="13064" width="15.125" style="1" customWidth="1"/>
    <col min="13065" max="13065" width="9" style="1"/>
    <col min="13066" max="13066" width="13.375" style="1" customWidth="1"/>
    <col min="13067" max="13312" width="9" style="1"/>
    <col min="13313" max="13313" width="21.125" style="1" customWidth="1"/>
    <col min="13314" max="13314" width="6.25" style="1" customWidth="1"/>
    <col min="13315" max="13315" width="22.875" style="1" customWidth="1"/>
    <col min="13316" max="13316" width="0" style="1" hidden="1" customWidth="1"/>
    <col min="13317" max="13317" width="22.125" style="1" customWidth="1"/>
    <col min="13318" max="13318" width="20.25" style="1" customWidth="1"/>
    <col min="13319" max="13319" width="17.875" style="1" customWidth="1"/>
    <col min="13320" max="13320" width="15.125" style="1" customWidth="1"/>
    <col min="13321" max="13321" width="9" style="1"/>
    <col min="13322" max="13322" width="13.375" style="1" customWidth="1"/>
    <col min="13323" max="13568" width="9" style="1"/>
    <col min="13569" max="13569" width="21.125" style="1" customWidth="1"/>
    <col min="13570" max="13570" width="6.25" style="1" customWidth="1"/>
    <col min="13571" max="13571" width="22.875" style="1" customWidth="1"/>
    <col min="13572" max="13572" width="0" style="1" hidden="1" customWidth="1"/>
    <col min="13573" max="13573" width="22.125" style="1" customWidth="1"/>
    <col min="13574" max="13574" width="20.25" style="1" customWidth="1"/>
    <col min="13575" max="13575" width="17.875" style="1" customWidth="1"/>
    <col min="13576" max="13576" width="15.125" style="1" customWidth="1"/>
    <col min="13577" max="13577" width="9" style="1"/>
    <col min="13578" max="13578" width="13.375" style="1" customWidth="1"/>
    <col min="13579" max="13824" width="9" style="1"/>
    <col min="13825" max="13825" width="21.125" style="1" customWidth="1"/>
    <col min="13826" max="13826" width="6.25" style="1" customWidth="1"/>
    <col min="13827" max="13827" width="22.875" style="1" customWidth="1"/>
    <col min="13828" max="13828" width="0" style="1" hidden="1" customWidth="1"/>
    <col min="13829" max="13829" width="22.125" style="1" customWidth="1"/>
    <col min="13830" max="13830" width="20.25" style="1" customWidth="1"/>
    <col min="13831" max="13831" width="17.875" style="1" customWidth="1"/>
    <col min="13832" max="13832" width="15.125" style="1" customWidth="1"/>
    <col min="13833" max="13833" width="9" style="1"/>
    <col min="13834" max="13834" width="13.375" style="1" customWidth="1"/>
    <col min="13835" max="14080" width="9" style="1"/>
    <col min="14081" max="14081" width="21.125" style="1" customWidth="1"/>
    <col min="14082" max="14082" width="6.25" style="1" customWidth="1"/>
    <col min="14083" max="14083" width="22.875" style="1" customWidth="1"/>
    <col min="14084" max="14084" width="0" style="1" hidden="1" customWidth="1"/>
    <col min="14085" max="14085" width="22.125" style="1" customWidth="1"/>
    <col min="14086" max="14086" width="20.25" style="1" customWidth="1"/>
    <col min="14087" max="14087" width="17.875" style="1" customWidth="1"/>
    <col min="14088" max="14088" width="15.125" style="1" customWidth="1"/>
    <col min="14089" max="14089" width="9" style="1"/>
    <col min="14090" max="14090" width="13.375" style="1" customWidth="1"/>
    <col min="14091" max="14336" width="9" style="1"/>
    <col min="14337" max="14337" width="21.125" style="1" customWidth="1"/>
    <col min="14338" max="14338" width="6.25" style="1" customWidth="1"/>
    <col min="14339" max="14339" width="22.875" style="1" customWidth="1"/>
    <col min="14340" max="14340" width="0" style="1" hidden="1" customWidth="1"/>
    <col min="14341" max="14341" width="22.125" style="1" customWidth="1"/>
    <col min="14342" max="14342" width="20.25" style="1" customWidth="1"/>
    <col min="14343" max="14343" width="17.875" style="1" customWidth="1"/>
    <col min="14344" max="14344" width="15.125" style="1" customWidth="1"/>
    <col min="14345" max="14345" width="9" style="1"/>
    <col min="14346" max="14346" width="13.375" style="1" customWidth="1"/>
    <col min="14347" max="14592" width="9" style="1"/>
    <col min="14593" max="14593" width="21.125" style="1" customWidth="1"/>
    <col min="14594" max="14594" width="6.25" style="1" customWidth="1"/>
    <col min="14595" max="14595" width="22.875" style="1" customWidth="1"/>
    <col min="14596" max="14596" width="0" style="1" hidden="1" customWidth="1"/>
    <col min="14597" max="14597" width="22.125" style="1" customWidth="1"/>
    <col min="14598" max="14598" width="20.25" style="1" customWidth="1"/>
    <col min="14599" max="14599" width="17.875" style="1" customWidth="1"/>
    <col min="14600" max="14600" width="15.125" style="1" customWidth="1"/>
    <col min="14601" max="14601" width="9" style="1"/>
    <col min="14602" max="14602" width="13.375" style="1" customWidth="1"/>
    <col min="14603" max="14848" width="9" style="1"/>
    <col min="14849" max="14849" width="21.125" style="1" customWidth="1"/>
    <col min="14850" max="14850" width="6.25" style="1" customWidth="1"/>
    <col min="14851" max="14851" width="22.875" style="1" customWidth="1"/>
    <col min="14852" max="14852" width="0" style="1" hidden="1" customWidth="1"/>
    <col min="14853" max="14853" width="22.125" style="1" customWidth="1"/>
    <col min="14854" max="14854" width="20.25" style="1" customWidth="1"/>
    <col min="14855" max="14855" width="17.875" style="1" customWidth="1"/>
    <col min="14856" max="14856" width="15.125" style="1" customWidth="1"/>
    <col min="14857" max="14857" width="9" style="1"/>
    <col min="14858" max="14858" width="13.375" style="1" customWidth="1"/>
    <col min="14859" max="15104" width="9" style="1"/>
    <col min="15105" max="15105" width="21.125" style="1" customWidth="1"/>
    <col min="15106" max="15106" width="6.25" style="1" customWidth="1"/>
    <col min="15107" max="15107" width="22.875" style="1" customWidth="1"/>
    <col min="15108" max="15108" width="0" style="1" hidden="1" customWidth="1"/>
    <col min="15109" max="15109" width="22.125" style="1" customWidth="1"/>
    <col min="15110" max="15110" width="20.25" style="1" customWidth="1"/>
    <col min="15111" max="15111" width="17.875" style="1" customWidth="1"/>
    <col min="15112" max="15112" width="15.125" style="1" customWidth="1"/>
    <col min="15113" max="15113" width="9" style="1"/>
    <col min="15114" max="15114" width="13.375" style="1" customWidth="1"/>
    <col min="15115" max="15360" width="9" style="1"/>
    <col min="15361" max="15361" width="21.125" style="1" customWidth="1"/>
    <col min="15362" max="15362" width="6.25" style="1" customWidth="1"/>
    <col min="15363" max="15363" width="22.875" style="1" customWidth="1"/>
    <col min="15364" max="15364" width="0" style="1" hidden="1" customWidth="1"/>
    <col min="15365" max="15365" width="22.125" style="1" customWidth="1"/>
    <col min="15366" max="15366" width="20.25" style="1" customWidth="1"/>
    <col min="15367" max="15367" width="17.875" style="1" customWidth="1"/>
    <col min="15368" max="15368" width="15.125" style="1" customWidth="1"/>
    <col min="15369" max="15369" width="9" style="1"/>
    <col min="15370" max="15370" width="13.375" style="1" customWidth="1"/>
    <col min="15371" max="15616" width="9" style="1"/>
    <col min="15617" max="15617" width="21.125" style="1" customWidth="1"/>
    <col min="15618" max="15618" width="6.25" style="1" customWidth="1"/>
    <col min="15619" max="15619" width="22.875" style="1" customWidth="1"/>
    <col min="15620" max="15620" width="0" style="1" hidden="1" customWidth="1"/>
    <col min="15621" max="15621" width="22.125" style="1" customWidth="1"/>
    <col min="15622" max="15622" width="20.25" style="1" customWidth="1"/>
    <col min="15623" max="15623" width="17.875" style="1" customWidth="1"/>
    <col min="15624" max="15624" width="15.125" style="1" customWidth="1"/>
    <col min="15625" max="15625" width="9" style="1"/>
    <col min="15626" max="15626" width="13.375" style="1" customWidth="1"/>
    <col min="15627" max="15872" width="9" style="1"/>
    <col min="15873" max="15873" width="21.125" style="1" customWidth="1"/>
    <col min="15874" max="15874" width="6.25" style="1" customWidth="1"/>
    <col min="15875" max="15875" width="22.875" style="1" customWidth="1"/>
    <col min="15876" max="15876" width="0" style="1" hidden="1" customWidth="1"/>
    <col min="15877" max="15877" width="22.125" style="1" customWidth="1"/>
    <col min="15878" max="15878" width="20.25" style="1" customWidth="1"/>
    <col min="15879" max="15879" width="17.875" style="1" customWidth="1"/>
    <col min="15880" max="15880" width="15.125" style="1" customWidth="1"/>
    <col min="15881" max="15881" width="9" style="1"/>
    <col min="15882" max="15882" width="13.375" style="1" customWidth="1"/>
    <col min="15883" max="16128" width="9" style="1"/>
    <col min="16129" max="16129" width="21.125" style="1" customWidth="1"/>
    <col min="16130" max="16130" width="6.25" style="1" customWidth="1"/>
    <col min="16131" max="16131" width="22.875" style="1" customWidth="1"/>
    <col min="16132" max="16132" width="0" style="1" hidden="1" customWidth="1"/>
    <col min="16133" max="16133" width="22.125" style="1" customWidth="1"/>
    <col min="16134" max="16134" width="20.25" style="1" customWidth="1"/>
    <col min="16135" max="16135" width="17.875" style="1" customWidth="1"/>
    <col min="16136" max="16136" width="15.125" style="1" customWidth="1"/>
    <col min="16137" max="16137" width="9" style="1"/>
    <col min="16138" max="16138" width="13.375" style="1" customWidth="1"/>
    <col min="16139" max="16384" width="9" style="1"/>
  </cols>
  <sheetData>
    <row r="1" spans="1:7" ht="15.75" hidden="1" customHeight="1"/>
    <row r="2" spans="1:7" s="4" customFormat="1" ht="27.75" customHeight="1">
      <c r="A2" s="3" t="s">
        <v>0</v>
      </c>
      <c r="B2" s="3"/>
      <c r="C2" s="3"/>
      <c r="D2" s="3"/>
      <c r="E2" s="3"/>
      <c r="F2" s="3"/>
      <c r="G2" s="3"/>
    </row>
    <row r="3" spans="1:7" ht="25.5" customHeight="1">
      <c r="A3" s="5" t="str">
        <f>[1]说明!C27</f>
        <v>评估基准日：2019年6月30日</v>
      </c>
      <c r="B3" s="6"/>
      <c r="C3" s="5"/>
      <c r="D3" s="5"/>
      <c r="E3" s="5"/>
      <c r="F3" s="5"/>
      <c r="G3" s="5"/>
    </row>
    <row r="4" spans="1:7" ht="15.75" customHeight="1">
      <c r="A4" s="5"/>
      <c r="B4" s="6"/>
      <c r="C4" s="5"/>
      <c r="D4" s="5"/>
      <c r="E4" s="5"/>
      <c r="F4" s="5"/>
      <c r="G4" s="7" t="s">
        <v>1</v>
      </c>
    </row>
    <row r="5" spans="1:7" ht="15.95" customHeight="1">
      <c r="A5" s="8" t="str">
        <f>[1]说明!C3&amp;[1]说明!E3</f>
        <v>被评估单位名称： 富源团结煤业有限公司</v>
      </c>
      <c r="B5" s="8"/>
      <c r="C5" s="8"/>
      <c r="D5" s="8"/>
      <c r="E5" s="8"/>
      <c r="F5" s="9"/>
      <c r="G5" s="7" t="s">
        <v>2</v>
      </c>
    </row>
    <row r="6" spans="1:7" s="13" customFormat="1" ht="16.5" customHeight="1">
      <c r="A6" s="10" t="s">
        <v>3</v>
      </c>
      <c r="B6" s="11"/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</row>
    <row r="7" spans="1:7" s="13" customFormat="1" ht="16.5" customHeight="1">
      <c r="A7" s="14"/>
      <c r="B7" s="15"/>
      <c r="C7" s="12" t="s">
        <v>9</v>
      </c>
      <c r="D7" s="12"/>
      <c r="E7" s="12" t="s">
        <v>10</v>
      </c>
      <c r="F7" s="12" t="s">
        <v>11</v>
      </c>
      <c r="G7" s="12" t="s">
        <v>12</v>
      </c>
    </row>
    <row r="8" spans="1:7" ht="21" customHeight="1">
      <c r="A8" s="16" t="s">
        <v>13</v>
      </c>
      <c r="B8" s="17">
        <f t="shared" ref="B8:B19" si="0">ROW()-7</f>
        <v>1</v>
      </c>
      <c r="C8" s="18">
        <f>IF(ISERROR([1]评估结果分类汇总表!C8),0,[1]评估结果分类汇总表!C8/10000)</f>
        <v>2017.7770201433002</v>
      </c>
      <c r="D8" s="18">
        <f>IF(ISERROR([1]评估结果分类汇总表!E8),0,[1]评估结果分类汇总表!E8/10000)</f>
        <v>0</v>
      </c>
      <c r="E8" s="18">
        <f>IF(ISERROR([1]评估结果分类汇总表!F8),0,[1]评估结果分类汇总表!F8/10000)</f>
        <v>2082.8046961433001</v>
      </c>
      <c r="F8" s="18">
        <f>IF(OR(AND(C8=0,E8=0),$E$17=0),"",ROUND(E8,2)-ROUND(C8,2))</f>
        <v>65.020000000000209</v>
      </c>
      <c r="G8" s="18">
        <f>IF(ISERROR([1]评估结果分类汇总表!H8),"",[1]评估结果分类汇总表!H8)</f>
        <v>3.222738456768707</v>
      </c>
    </row>
    <row r="9" spans="1:7" ht="21" customHeight="1">
      <c r="A9" s="16" t="s">
        <v>14</v>
      </c>
      <c r="B9" s="17">
        <f t="shared" si="0"/>
        <v>2</v>
      </c>
      <c r="C9" s="18">
        <f>IF(ISERROR([1]评估结果分类汇总表!C17),0,ROUND([1]评估结果分类汇总表!C17/10000,2))</f>
        <v>8442.18</v>
      </c>
      <c r="D9" s="18">
        <f>IF(ISERROR([1]评估结果分类汇总表!E20),0,[1]评估结果分类汇总表!E20/10000)</f>
        <v>0</v>
      </c>
      <c r="E9" s="18">
        <f>IF(ISERROR([1]评估结果分类汇总表!F17),0,ROUND([1]评估结果分类汇总表!F17/10000,2))</f>
        <v>47688.32</v>
      </c>
      <c r="F9" s="18">
        <f t="shared" ref="F9:F21" si="1">IF(OR(AND(C9=0,E9=0),$E$17=0),"",ROUND(E9,2)-ROUND(C9,2))</f>
        <v>39246.14</v>
      </c>
      <c r="G9" s="18">
        <f>IF(ISERROR([1]评估结果分类汇总表!H17),"",[1]评估结果分类汇总表!H17)</f>
        <v>464.88182135185491</v>
      </c>
    </row>
    <row r="10" spans="1:7" ht="21" customHeight="1">
      <c r="A10" s="19" t="s">
        <v>15</v>
      </c>
      <c r="B10" s="17">
        <f t="shared" si="0"/>
        <v>3</v>
      </c>
      <c r="C10" s="18">
        <f>IF(ISERROR([1]评估结果分类汇总表!C21),0,ROUND([1]评估结果分类汇总表!C21/10000,2))</f>
        <v>0</v>
      </c>
      <c r="D10" s="18">
        <f>IF(ISERROR([1]评估结果分类汇总表!E21),0,[1]评估结果分类汇总表!E21/10000)</f>
        <v>0</v>
      </c>
      <c r="E10" s="18">
        <f>IF(ISERROR([1]评估结果分类汇总表!F21),0,ROUND([1]评估结果分类汇总表!F21/10000,2))</f>
        <v>0</v>
      </c>
      <c r="F10" s="18" t="str">
        <f t="shared" si="1"/>
        <v/>
      </c>
      <c r="G10" s="18" t="str">
        <f>IF(ISERROR([1]评估结果分类汇总表!H21),"",[1]评估结果分类汇总表!H21)</f>
        <v/>
      </c>
    </row>
    <row r="11" spans="1:7" s="20" customFormat="1" ht="21" customHeight="1">
      <c r="A11" s="19" t="s">
        <v>16</v>
      </c>
      <c r="B11" s="17">
        <f>ROW()-7</f>
        <v>4</v>
      </c>
      <c r="C11" s="18">
        <f>IF(ISERROR([1]评估结果分类汇总表!C22),0,ROUND([1]评估结果分类汇总表!C22/10000,2))</f>
        <v>0</v>
      </c>
      <c r="D11" s="18">
        <f>IF(ISERROR([1]评估结果分类汇总表!E22),0,[1]评估结果分类汇总表!E22/10000)</f>
        <v>0</v>
      </c>
      <c r="E11" s="18">
        <f>IF(ISERROR([1]评估结果分类汇总表!F22),0,ROUND([1]评估结果分类汇总表!F22/10000,2))</f>
        <v>0</v>
      </c>
      <c r="F11" s="18" t="str">
        <f t="shared" si="1"/>
        <v/>
      </c>
      <c r="G11" s="18" t="str">
        <f>IF(ISERROR([1]评估结果分类汇总表!H22),"",[1]评估结果分类汇总表!H22)</f>
        <v/>
      </c>
    </row>
    <row r="12" spans="1:7" ht="21" customHeight="1">
      <c r="A12" s="19" t="s">
        <v>17</v>
      </c>
      <c r="B12" s="17">
        <f t="shared" si="0"/>
        <v>5</v>
      </c>
      <c r="C12" s="18">
        <f>IF(ISERROR([1]评估结果分类汇总表!C23),0,ROUND([1]评估结果分类汇总表!C23/10000,2))</f>
        <v>1479.69</v>
      </c>
      <c r="D12" s="18">
        <f>IF(ISERROR([1]评估结果分类汇总表!E23),0,[1]评估结果分类汇总表!E23/10000)</f>
        <v>0</v>
      </c>
      <c r="E12" s="18">
        <f>IF(ISERROR([1]评估结果分类汇总表!F23),0,ROUND([1]评估结果分类汇总表!F23/10000,2))</f>
        <v>5870.23</v>
      </c>
      <c r="F12" s="18">
        <f t="shared" si="1"/>
        <v>4390.5399999999991</v>
      </c>
      <c r="G12" s="18">
        <f>IF(ISERROR([1]评估结果分类汇总表!H23),"",[1]评估结果分类汇总表!H23)</f>
        <v>296.71936927983592</v>
      </c>
    </row>
    <row r="13" spans="1:7" ht="21" customHeight="1">
      <c r="A13" s="19" t="s">
        <v>18</v>
      </c>
      <c r="B13" s="17">
        <f t="shared" si="0"/>
        <v>6</v>
      </c>
      <c r="C13" s="18">
        <f>IF(ISERROR([1]评估结果分类汇总表!C26),0,ROUND([1]评估结果分类汇总表!C26/10000,2))</f>
        <v>445.86</v>
      </c>
      <c r="D13" s="18">
        <f>IF(ISERROR([1]评估结果分类汇总表!E24),0,[1]评估结果分类汇总表!E24/10000)</f>
        <v>0</v>
      </c>
      <c r="E13" s="18">
        <f>IF(ISERROR([1]评估结果分类汇总表!F26),0,ROUND([1]评估结果分类汇总表!F26/10000,2))</f>
        <v>419.77</v>
      </c>
      <c r="F13" s="18">
        <f t="shared" si="1"/>
        <v>-26.090000000000032</v>
      </c>
      <c r="G13" s="18">
        <f>IF(ISERROR([1]评估结果分类汇总表!H26),"",[1]评估结果分类汇总表!H26)</f>
        <v>-5.8512584949546946</v>
      </c>
    </row>
    <row r="14" spans="1:7" ht="21" customHeight="1">
      <c r="A14" s="19" t="s">
        <v>19</v>
      </c>
      <c r="B14" s="17">
        <f t="shared" si="0"/>
        <v>7</v>
      </c>
      <c r="C14" s="18">
        <f>IF(ISERROR([1]评估结果分类汇总表!C31),0,ROUND([1]评估结果分类汇总表!C31/10000,2))</f>
        <v>5174.6099999999997</v>
      </c>
      <c r="D14" s="18">
        <f>IF(ISERROR([1]评估结果分类汇总表!E25),0,[1]评估结果分类汇总表!E25/10000)</f>
        <v>0</v>
      </c>
      <c r="E14" s="18">
        <f>IF(ISERROR([1]评估结果分类汇总表!F31),0,ROUND([1]评估结果分类汇总表!F31/10000,2))</f>
        <v>40072.57</v>
      </c>
      <c r="F14" s="18">
        <f t="shared" si="1"/>
        <v>34897.96</v>
      </c>
      <c r="G14" s="18">
        <f>IF(ISERROR([1]评估结果分类汇总表!H31),"",[1]评估结果分类汇总表!H31)</f>
        <v>674.40701864301934</v>
      </c>
    </row>
    <row r="15" spans="1:7" ht="21" customHeight="1">
      <c r="A15" s="19" t="s">
        <v>20</v>
      </c>
      <c r="B15" s="17">
        <f t="shared" si="0"/>
        <v>8</v>
      </c>
      <c r="C15" s="18">
        <f>IF(ISERROR([1]评估结果分类汇总表!C32),0,[1]评估结果分类汇总表!C32/10000)</f>
        <v>0</v>
      </c>
      <c r="D15" s="18">
        <f>IF(ISERROR([1]评估结果分类汇总表!E32),0,[1]评估结果分类汇总表!E32/10000)</f>
        <v>0</v>
      </c>
      <c r="E15" s="18">
        <f>IF(ISERROR([1]评估结果分类汇总表!F32),0,[1]评估结果分类汇总表!F32/10000)</f>
        <v>0</v>
      </c>
      <c r="F15" s="18" t="str">
        <f t="shared" si="1"/>
        <v/>
      </c>
      <c r="G15" s="18" t="str">
        <f>IF(ISERROR([1]评估结果分类汇总表!H32),"",[1]评估结果分类汇总表!H32)</f>
        <v/>
      </c>
    </row>
    <row r="16" spans="1:7" ht="21" customHeight="1">
      <c r="A16" s="19" t="s">
        <v>21</v>
      </c>
      <c r="B16" s="17">
        <f t="shared" si="0"/>
        <v>9</v>
      </c>
      <c r="C16" s="18">
        <f>C9-SUM(C10:C14)</f>
        <v>1342.0200000000004</v>
      </c>
      <c r="D16" s="18">
        <f>D9-SUM(D10:D14)</f>
        <v>0</v>
      </c>
      <c r="E16" s="18">
        <f>E9-SUM(E10:E14)</f>
        <v>1325.75</v>
      </c>
      <c r="F16" s="18">
        <f t="shared" si="1"/>
        <v>-16.269999999999982</v>
      </c>
      <c r="G16" s="18">
        <f>IF(ISERROR(F16/C16),"",F16/ABS(C16)*100)</f>
        <v>-1.2123515297834591</v>
      </c>
    </row>
    <row r="17" spans="1:7" s="20" customFormat="1" ht="21" customHeight="1">
      <c r="A17" s="21" t="s">
        <v>22</v>
      </c>
      <c r="B17" s="22">
        <f>ROW()-7</f>
        <v>10</v>
      </c>
      <c r="C17" s="23">
        <f>ROUND(C9,2)+ROUND(C8,2)-0.01</f>
        <v>10459.950000000001</v>
      </c>
      <c r="D17" s="23">
        <f>ROUND(D9,2)+ROUND(D8,2)</f>
        <v>0</v>
      </c>
      <c r="E17" s="23">
        <f>ROUND(E9,2)+ROUND(E8,2)</f>
        <v>49771.12</v>
      </c>
      <c r="F17" s="23">
        <f t="shared" si="1"/>
        <v>39311.17</v>
      </c>
      <c r="G17" s="23">
        <f>IF(ISERROR([1]评估结果分类汇总表!H39),"",[1]评估结果分类汇总表!H39)</f>
        <v>375.82549462005602</v>
      </c>
    </row>
    <row r="18" spans="1:7" ht="21" customHeight="1">
      <c r="A18" s="19" t="s">
        <v>23</v>
      </c>
      <c r="B18" s="17">
        <f t="shared" si="0"/>
        <v>11</v>
      </c>
      <c r="C18" s="18">
        <f>IF(ISERROR([1]评估结果分类汇总表!C40),0,[1]评估结果分类汇总表!C40/10000)</f>
        <v>2188.7332039999988</v>
      </c>
      <c r="D18" s="18">
        <f>IF(ISERROR([1]评估结果分类汇总表!E40),0,[1]评估结果分类汇总表!E40/10000)</f>
        <v>0</v>
      </c>
      <c r="E18" s="18">
        <f>IF(ISERROR([1]评估结果分类汇总表!F40),0,[1]评估结果分类汇总表!F40/10000)</f>
        <v>2188.7332039999988</v>
      </c>
      <c r="F18" s="18">
        <f t="shared" si="1"/>
        <v>0</v>
      </c>
      <c r="G18" s="18">
        <f>IF(ISERROR([1]评估结果分类汇总表!H40),"",[1]评估结果分类汇总表!H40)</f>
        <v>0</v>
      </c>
    </row>
    <row r="19" spans="1:7" ht="21" customHeight="1">
      <c r="A19" s="19" t="s">
        <v>24</v>
      </c>
      <c r="B19" s="17">
        <f t="shared" si="0"/>
        <v>12</v>
      </c>
      <c r="C19" s="18">
        <f>IF(ISERROR([1]评估结果分类汇总表!C50),0,[1]评估结果分类汇总表!C50/10000)</f>
        <v>0</v>
      </c>
      <c r="D19" s="18">
        <f>IF(ISERROR([1]评估结果分类汇总表!E50),0,[1]评估结果分类汇总表!E50/10000)</f>
        <v>0</v>
      </c>
      <c r="E19" s="18">
        <f>IF(ISERROR([1]评估结果分类汇总表!F50),0,[1]评估结果分类汇总表!F50/10000)</f>
        <v>0</v>
      </c>
      <c r="F19" s="18" t="str">
        <f t="shared" si="1"/>
        <v/>
      </c>
      <c r="G19" s="18" t="str">
        <f>IF(ISERROR([1]评估结果分类汇总表!H50),"",[1]评估结果分类汇总表!H50)</f>
        <v/>
      </c>
    </row>
    <row r="20" spans="1:7" s="20" customFormat="1" ht="21" customHeight="1">
      <c r="A20" s="21" t="s">
        <v>25</v>
      </c>
      <c r="B20" s="22">
        <f>ROW()-7</f>
        <v>13</v>
      </c>
      <c r="C20" s="23">
        <f>ROUND(C18,2)+ROUND(C19,2)</f>
        <v>2188.73</v>
      </c>
      <c r="D20" s="23">
        <f>ROUND(D18,2)+ROUND(D19,2)</f>
        <v>0</v>
      </c>
      <c r="E20" s="23">
        <f>ROUND(E18,2)+ROUND(E19,2)</f>
        <v>2188.73</v>
      </c>
      <c r="F20" s="23">
        <f t="shared" si="1"/>
        <v>0</v>
      </c>
      <c r="G20" s="23">
        <f>IF(ISERROR([1]评估结果分类汇总表!H58),"",[1]评估结果分类汇总表!H58)</f>
        <v>0</v>
      </c>
    </row>
    <row r="21" spans="1:7" s="20" customFormat="1" ht="21" customHeight="1">
      <c r="A21" s="21" t="s">
        <v>26</v>
      </c>
      <c r="B21" s="22">
        <f>ROW()-7</f>
        <v>14</v>
      </c>
      <c r="C21" s="23">
        <f>C17-C20</f>
        <v>8271.2200000000012</v>
      </c>
      <c r="D21" s="23">
        <f>D17-D20</f>
        <v>0</v>
      </c>
      <c r="E21" s="23">
        <f>E17-E20</f>
        <v>47582.39</v>
      </c>
      <c r="F21" s="23">
        <f t="shared" si="1"/>
        <v>39311.17</v>
      </c>
      <c r="G21" s="23">
        <f>IF(ISERROR([1]评估结果分类汇总表!H59),"",[1]评估结果分类汇总表!H59)</f>
        <v>475.27656125278969</v>
      </c>
    </row>
    <row r="22" spans="1:7" ht="21.75" customHeight="1">
      <c r="A22" s="9" t="str">
        <f>"评估机构："&amp;[1]说明!E13</f>
        <v>评估机构：北京中同华资产评估有限公司</v>
      </c>
      <c r="B22" s="24"/>
      <c r="C22" s="9"/>
      <c r="D22" s="9"/>
      <c r="E22" s="9"/>
      <c r="F22" s="9"/>
      <c r="G22" s="9"/>
    </row>
    <row r="23" spans="1:7" ht="21.75" customHeight="1">
      <c r="F23" s="25"/>
    </row>
    <row r="26" spans="1:7" ht="15.75" customHeight="1">
      <c r="E26" s="26"/>
    </row>
  </sheetData>
  <sheetProtection formatCells="0" formatColumns="0" formatRows="0"/>
  <mergeCells count="2">
    <mergeCell ref="A2:G2"/>
    <mergeCell ref="A6:B7"/>
  </mergeCells>
  <phoneticPr fontId="1" type="noConversion"/>
  <conditionalFormatting sqref="C8:C18 C20:C21">
    <cfRule type="expression" dxfId="4" priority="5" stopIfTrue="1">
      <formula>AND(C8=0,E8=0)</formula>
    </cfRule>
  </conditionalFormatting>
  <conditionalFormatting sqref="E8:E17">
    <cfRule type="expression" dxfId="3" priority="4" stopIfTrue="1">
      <formula>OR(AND(C8=0,E8=0),$E$17=0)</formula>
    </cfRule>
  </conditionalFormatting>
  <conditionalFormatting sqref="E18">
    <cfRule type="expression" dxfId="2" priority="3" stopIfTrue="1">
      <formula>OR(AND(C18=0,E18=0),$E$17=0)</formula>
    </cfRule>
  </conditionalFormatting>
  <conditionalFormatting sqref="C19:E19">
    <cfRule type="expression" dxfId="1" priority="2" stopIfTrue="1">
      <formula>OR(AND(A19=0,C19=0),$E$17=0)</formula>
    </cfRule>
  </conditionalFormatting>
  <conditionalFormatting sqref="E20:E21">
    <cfRule type="expression" dxfId="0" priority="1" stopIfTrue="1">
      <formula>AND(E20=0,G20=0)</formula>
    </cfRule>
  </conditionalFormatting>
  <printOptions horizontalCentered="1" verticalCentered="1"/>
  <pageMargins left="0.74803149606299213" right="0.74803149606299213" top="1.1811023622047245" bottom="0.47" header="1.2598425196850394" footer="0.48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评估结果汇总表</vt:lpstr>
      <vt:lpstr>评估结果汇总表!Print_Area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彭海辉</dc:creator>
  <cp:lastModifiedBy>彭海辉</cp:lastModifiedBy>
  <dcterms:created xsi:type="dcterms:W3CDTF">2020-03-20T08:12:08Z</dcterms:created>
  <dcterms:modified xsi:type="dcterms:W3CDTF">2020-03-20T08:13:26Z</dcterms:modified>
</cp:coreProperties>
</file>